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231"/>
  <workbookPr showInkAnnotation="0" codeName="ThisWorkbook"/>
  <mc:AlternateContent xmlns:mc="http://schemas.openxmlformats.org/markup-compatibility/2006">
    <mc:Choice Requires="x15">
      <x15ac:absPath xmlns:x15ac="http://schemas.microsoft.com/office/spreadsheetml/2010/11/ac" url="D:\2024プログラム\240323_なみはやマスターズ長水路\02_申込みファイル\"/>
    </mc:Choice>
  </mc:AlternateContent>
  <xr:revisionPtr revIDLastSave="0" documentId="13_ncr:1_{CB4D4FE8-9952-4A07-936A-BF89B767713E}" xr6:coauthVersionLast="47" xr6:coauthVersionMax="47" xr10:uidLastSave="{00000000-0000-0000-0000-000000000000}"/>
  <workbookProtection workbookAlgorithmName="SHA-512" workbookHashValue="apk7lgwubVs6TL0Ghny7+iqdnrl3j4Lnz55beAajpEzB7IqkDPCS+TFoK9RSI6bXwsM7YOFfTA17QhNgW4G13g==" workbookSaltValue="QtRprMQ3Uc8wdgRm+qhAlA==" workbookSpinCount="100000" lockStructure="1"/>
  <bookViews>
    <workbookView xWindow="3030" yWindow="0" windowWidth="23310" windowHeight="14955" tabRatio="650" xr2:uid="{00000000-000D-0000-FFFF-FFFF00000000}"/>
  </bookViews>
  <sheets>
    <sheet name="大会申込書" sheetId="18" r:id="rId1"/>
    <sheet name="個人申込書" sheetId="20" r:id="rId2"/>
    <sheet name="メール" sheetId="9" state="hidden" r:id="rId3"/>
    <sheet name="団体" sheetId="7" state="hidden" r:id="rId4"/>
    <sheet name="所属1" sheetId="11" state="hidden" r:id="rId5"/>
    <sheet name="選手" sheetId="12" state="hidden" r:id="rId6"/>
    <sheet name="エントリー" sheetId="13" state="hidden" r:id="rId7"/>
    <sheet name="チーム" sheetId="16" state="hidden" r:id="rId8"/>
  </sheets>
  <definedNames>
    <definedName name="_xlnm.Print_Area" localSheetId="1">個人申込書!$A$1:$X$17</definedName>
    <definedName name="_xlnm.Print_Area" localSheetId="0">大会申込書!$A$1:$AD$44</definedName>
  </definedNames>
  <calcPr calcId="191029" concurrentCalc="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AI21" i="18" l="1"/>
  <c r="AI22" i="18"/>
  <c r="Q32" i="18"/>
  <c r="Q31" i="18"/>
  <c r="Q30" i="18"/>
  <c r="AI46" i="18"/>
  <c r="AI47" i="18"/>
  <c r="AI48" i="18"/>
  <c r="AI49" i="18"/>
  <c r="AI50" i="18"/>
  <c r="AJ22" i="18"/>
  <c r="B3" i="13"/>
  <c r="D3" i="13"/>
  <c r="AJ21" i="18"/>
  <c r="B2" i="13"/>
  <c r="F2" i="12"/>
  <c r="I2" i="12"/>
  <c r="D2" i="13"/>
  <c r="W32" i="18"/>
  <c r="J3" i="7"/>
  <c r="U38" i="18"/>
  <c r="B2" i="9"/>
  <c r="A1" i="20"/>
  <c r="I14" i="20"/>
  <c r="I9" i="20"/>
  <c r="AI61" i="18"/>
  <c r="AI60" i="18"/>
  <c r="AI59" i="18"/>
  <c r="AI58" i="18"/>
  <c r="AI57" i="18"/>
  <c r="AI56" i="18"/>
  <c r="AI55" i="18"/>
  <c r="AI54" i="18"/>
  <c r="AI53" i="18"/>
  <c r="AI52" i="18"/>
  <c r="AI51" i="18"/>
  <c r="C14" i="20"/>
  <c r="C13" i="20"/>
  <c r="C9" i="20"/>
  <c r="C8" i="20"/>
  <c r="AI17" i="18"/>
  <c r="AM22" i="18"/>
  <c r="AM21" i="18"/>
  <c r="AJ19" i="18"/>
  <c r="AK22" i="18"/>
  <c r="AK21" i="18"/>
  <c r="G27" i="18"/>
  <c r="L27" i="18"/>
  <c r="H3" i="7"/>
  <c r="AA15" i="18"/>
  <c r="T3" i="7"/>
  <c r="AI19" i="18"/>
  <c r="C2" i="12"/>
  <c r="C3" i="7"/>
  <c r="G2" i="12"/>
  <c r="O3" i="7"/>
  <c r="N3" i="7"/>
  <c r="S3" i="7"/>
  <c r="R3" i="7"/>
  <c r="Q3" i="7"/>
  <c r="P3" i="7"/>
  <c r="M3" i="7"/>
  <c r="L3" i="7"/>
  <c r="K3" i="7"/>
  <c r="A2" i="9"/>
  <c r="A3" i="18"/>
  <c r="G3" i="7"/>
  <c r="L26" i="18"/>
  <c r="E3" i="7"/>
  <c r="G26" i="18"/>
  <c r="D3" i="7"/>
  <c r="F3" i="7"/>
  <c r="AL22" i="18"/>
  <c r="AL21" i="18"/>
  <c r="B3" i="7"/>
  <c r="E2" i="12"/>
  <c r="B2" i="12"/>
  <c r="AH22" i="18"/>
  <c r="AH21" i="18"/>
  <c r="I3" i="7"/>
  <c r="V27" i="18"/>
  <c r="A2" i="11"/>
  <c r="V26" i="18"/>
  <c r="C2" i="13"/>
  <c r="F2" i="13"/>
  <c r="A2" i="13"/>
  <c r="G2" i="13"/>
  <c r="G3" i="13"/>
  <c r="F3" i="13"/>
  <c r="A3" i="13"/>
  <c r="C3" i="13"/>
  <c r="B5" i="20"/>
  <c r="L2" i="13"/>
</calcChain>
</file>

<file path=xl/sharedStrings.xml><?xml version="1.0" encoding="utf-8"?>
<sst xmlns="http://schemas.openxmlformats.org/spreadsheetml/2006/main" count="144" uniqueCount="127">
  <si>
    <t>〒</t>
    <phoneticPr fontId="2"/>
  </si>
  <si>
    <t>姓</t>
    <rPh sb="0" eb="1">
      <t>セイ</t>
    </rPh>
    <phoneticPr fontId="2"/>
  </si>
  <si>
    <t>名</t>
    <rPh sb="0" eb="1">
      <t>ナ</t>
    </rPh>
    <phoneticPr fontId="2"/>
  </si>
  <si>
    <t>種目</t>
    <rPh sb="0" eb="2">
      <t>シュモク</t>
    </rPh>
    <phoneticPr fontId="2"/>
  </si>
  <si>
    <t>女子</t>
    <rPh sb="0" eb="2">
      <t>ジョシ</t>
    </rPh>
    <phoneticPr fontId="2"/>
  </si>
  <si>
    <t>男子</t>
    <rPh sb="0" eb="2">
      <t>ダンシ</t>
    </rPh>
    <phoneticPr fontId="2"/>
  </si>
  <si>
    <t>合計</t>
    <rPh sb="0" eb="2">
      <t>ゴウケイ</t>
    </rPh>
    <phoneticPr fontId="2"/>
  </si>
  <si>
    <t>チーム略称</t>
    <rPh sb="3" eb="5">
      <t>リャクショウ</t>
    </rPh>
    <phoneticPr fontId="2"/>
  </si>
  <si>
    <t>連絡責任者名</t>
    <rPh sb="0" eb="2">
      <t>レンラク</t>
    </rPh>
    <rPh sb="2" eb="5">
      <t>セキニンシャ</t>
    </rPh>
    <rPh sb="5" eb="6">
      <t>メイ</t>
    </rPh>
    <phoneticPr fontId="2"/>
  </si>
  <si>
    <t>郵便番号</t>
    <rPh sb="0" eb="4">
      <t>ユウビンバンゴウ</t>
    </rPh>
    <phoneticPr fontId="2"/>
  </si>
  <si>
    <t>住所１</t>
    <rPh sb="0" eb="2">
      <t>ジュウショ</t>
    </rPh>
    <phoneticPr fontId="2"/>
  </si>
  <si>
    <t>電話番号</t>
    <rPh sb="0" eb="2">
      <t>デンワ</t>
    </rPh>
    <rPh sb="2" eb="4">
      <t>バンゴウ</t>
    </rPh>
    <phoneticPr fontId="2"/>
  </si>
  <si>
    <t>ＦＡＸ番号</t>
    <rPh sb="3" eb="5">
      <t>バンゴウ</t>
    </rPh>
    <phoneticPr fontId="2"/>
  </si>
  <si>
    <t>参加人数</t>
    <rPh sb="0" eb="2">
      <t>サンカ</t>
    </rPh>
    <rPh sb="2" eb="4">
      <t>ニンズウ</t>
    </rPh>
    <phoneticPr fontId="2"/>
  </si>
  <si>
    <t>個人種目数</t>
    <rPh sb="0" eb="2">
      <t>コジン</t>
    </rPh>
    <rPh sb="2" eb="4">
      <t>シュモク</t>
    </rPh>
    <rPh sb="4" eb="5">
      <t>スウ</t>
    </rPh>
    <phoneticPr fontId="2"/>
  </si>
  <si>
    <t>入金金額</t>
    <rPh sb="0" eb="2">
      <t>ニュウキン</t>
    </rPh>
    <rPh sb="2" eb="4">
      <t>キンガク</t>
    </rPh>
    <phoneticPr fontId="2"/>
  </si>
  <si>
    <t>No</t>
    <phoneticPr fontId="2"/>
  </si>
  <si>
    <t>所属番号</t>
    <rPh sb="0" eb="2">
      <t>ショゾク</t>
    </rPh>
    <rPh sb="2" eb="4">
      <t>バンゴウ</t>
    </rPh>
    <phoneticPr fontId="2"/>
  </si>
  <si>
    <t>所属名</t>
    <rPh sb="0" eb="3">
      <t>ショゾクメイ</t>
    </rPh>
    <phoneticPr fontId="2"/>
  </si>
  <si>
    <t>所属略称</t>
    <rPh sb="0" eb="2">
      <t>ショゾク</t>
    </rPh>
    <rPh sb="2" eb="4">
      <t>リャクショウ</t>
    </rPh>
    <phoneticPr fontId="2"/>
  </si>
  <si>
    <t>所属名カナ</t>
    <rPh sb="0" eb="3">
      <t>ショゾクメイ</t>
    </rPh>
    <phoneticPr fontId="2"/>
  </si>
  <si>
    <t>所属略称カナ</t>
    <rPh sb="0" eb="2">
      <t>ショゾク</t>
    </rPh>
    <rPh sb="2" eb="4">
      <t>リャクショウ</t>
    </rPh>
    <phoneticPr fontId="2"/>
  </si>
  <si>
    <t>選手No</t>
    <rPh sb="0" eb="2">
      <t>センシュ</t>
    </rPh>
    <phoneticPr fontId="2"/>
  </si>
  <si>
    <t>性別</t>
    <rPh sb="0" eb="2">
      <t>セイベツ</t>
    </rPh>
    <phoneticPr fontId="2"/>
  </si>
  <si>
    <t>区分No</t>
    <rPh sb="0" eb="2">
      <t>クブン</t>
    </rPh>
    <phoneticPr fontId="2"/>
  </si>
  <si>
    <t>JASF</t>
    <phoneticPr fontId="2"/>
  </si>
  <si>
    <t>氏名2</t>
    <rPh sb="0" eb="2">
      <t>シメイ</t>
    </rPh>
    <phoneticPr fontId="2"/>
  </si>
  <si>
    <t>団体番号</t>
    <rPh sb="0" eb="2">
      <t>ダンタイ</t>
    </rPh>
    <rPh sb="2" eb="4">
      <t>バンゴウ</t>
    </rPh>
    <phoneticPr fontId="2"/>
  </si>
  <si>
    <t>種目No</t>
    <rPh sb="0" eb="2">
      <t>シュモク</t>
    </rPh>
    <phoneticPr fontId="2"/>
  </si>
  <si>
    <t>距離</t>
    <rPh sb="0" eb="2">
      <t>キョリ</t>
    </rPh>
    <phoneticPr fontId="2"/>
  </si>
  <si>
    <t>オープン</t>
    <phoneticPr fontId="2"/>
  </si>
  <si>
    <t>エントリータイム</t>
    <phoneticPr fontId="2"/>
  </si>
  <si>
    <t>大会名</t>
    <rPh sb="0" eb="2">
      <t>タイカイ</t>
    </rPh>
    <rPh sb="2" eb="3">
      <t>メイ</t>
    </rPh>
    <phoneticPr fontId="2"/>
  </si>
  <si>
    <t>訂正締切日</t>
    <rPh sb="0" eb="2">
      <t>テイセイ</t>
    </rPh>
    <rPh sb="2" eb="5">
      <t>シメキリビ</t>
    </rPh>
    <phoneticPr fontId="2"/>
  </si>
  <si>
    <t>返信宛先</t>
    <rPh sb="0" eb="2">
      <t>ヘンシン</t>
    </rPh>
    <rPh sb="2" eb="4">
      <t>アテサキ</t>
    </rPh>
    <phoneticPr fontId="2"/>
  </si>
  <si>
    <t>泳者4No</t>
    <rPh sb="0" eb="2">
      <t>エイシャ</t>
    </rPh>
    <phoneticPr fontId="6"/>
  </si>
  <si>
    <t>泳者3No</t>
    <rPh sb="0" eb="2">
      <t>エイシャ</t>
    </rPh>
    <phoneticPr fontId="6"/>
  </si>
  <si>
    <t>泳者2No</t>
    <rPh sb="0" eb="2">
      <t>エイシャ</t>
    </rPh>
    <phoneticPr fontId="6"/>
  </si>
  <si>
    <t>泳者1No</t>
    <rPh sb="0" eb="2">
      <t>エイシャ</t>
    </rPh>
    <phoneticPr fontId="6"/>
  </si>
  <si>
    <t>距離</t>
    <rPh sb="0" eb="2">
      <t>キョリ</t>
    </rPh>
    <phoneticPr fontId="6"/>
  </si>
  <si>
    <t>種目No</t>
    <rPh sb="0" eb="2">
      <t>シュモク</t>
    </rPh>
    <phoneticPr fontId="6"/>
  </si>
  <si>
    <t>オープン</t>
    <phoneticPr fontId="6"/>
  </si>
  <si>
    <t>団体番号</t>
    <rPh sb="0" eb="2">
      <t>ダンタイ</t>
    </rPh>
    <rPh sb="2" eb="4">
      <t>バンゴウ</t>
    </rPh>
    <phoneticPr fontId="6"/>
  </si>
  <si>
    <t>エントリータイム</t>
    <phoneticPr fontId="6"/>
  </si>
  <si>
    <t>区分No</t>
    <rPh sb="0" eb="2">
      <t>クブン</t>
    </rPh>
    <phoneticPr fontId="6"/>
  </si>
  <si>
    <t>学種</t>
    <rPh sb="0" eb="1">
      <t>ガク</t>
    </rPh>
    <rPh sb="1" eb="2">
      <t>シュ</t>
    </rPh>
    <phoneticPr fontId="6"/>
  </si>
  <si>
    <t>チーム名カナ</t>
    <rPh sb="3" eb="4">
      <t>メイ</t>
    </rPh>
    <phoneticPr fontId="6"/>
  </si>
  <si>
    <t>チーム名</t>
    <rPh sb="3" eb="4">
      <t>メイ</t>
    </rPh>
    <phoneticPr fontId="6"/>
  </si>
  <si>
    <t>性別</t>
    <rPh sb="0" eb="2">
      <t>セイベツ</t>
    </rPh>
    <phoneticPr fontId="6"/>
  </si>
  <si>
    <t>100mバタフライ</t>
    <phoneticPr fontId="2"/>
  </si>
  <si>
    <t xml:space="preserve"> 50mバタフライ</t>
    <phoneticPr fontId="2"/>
  </si>
  <si>
    <t>チームID</t>
    <phoneticPr fontId="2"/>
  </si>
  <si>
    <t>200mバタフライ</t>
    <phoneticPr fontId="2"/>
  </si>
  <si>
    <t>出場日：</t>
    <rPh sb="0" eb="3">
      <t>シュツジョウビ</t>
    </rPh>
    <phoneticPr fontId="2"/>
  </si>
  <si>
    <t>※出場日ごとに申し込んでください</t>
    <rPh sb="1" eb="3">
      <t>シュツジョウ</t>
    </rPh>
    <rPh sb="3" eb="4">
      <t>ビ</t>
    </rPh>
    <rPh sb="7" eb="8">
      <t>モウ</t>
    </rPh>
    <rPh sb="9" eb="10">
      <t>コ</t>
    </rPh>
    <phoneticPr fontId="6"/>
  </si>
  <si>
    <t>申込情報</t>
    <rPh sb="0" eb="1">
      <t>モウ</t>
    </rPh>
    <rPh sb="1" eb="2">
      <t>コ</t>
    </rPh>
    <rPh sb="2" eb="4">
      <t>ジョウホウ</t>
    </rPh>
    <phoneticPr fontId="6"/>
  </si>
  <si>
    <t>ＴＥＬ</t>
    <phoneticPr fontId="6"/>
  </si>
  <si>
    <t>ＦＡＸ</t>
    <phoneticPr fontId="6"/>
  </si>
  <si>
    <t>携帯電話</t>
    <rPh sb="0" eb="2">
      <t>ケイタイ</t>
    </rPh>
    <rPh sb="2" eb="4">
      <t>デンワ</t>
    </rPh>
    <phoneticPr fontId="6"/>
  </si>
  <si>
    <t>大会当日緊急時の連絡先</t>
    <rPh sb="0" eb="2">
      <t>タイカイ</t>
    </rPh>
    <rPh sb="2" eb="4">
      <t>トウジツ</t>
    </rPh>
    <rPh sb="4" eb="6">
      <t>キンキュウ</t>
    </rPh>
    <rPh sb="6" eb="7">
      <t>ジ</t>
    </rPh>
    <rPh sb="8" eb="10">
      <t>レンラク</t>
    </rPh>
    <rPh sb="10" eb="11">
      <t>サキ</t>
    </rPh>
    <phoneticPr fontId="6"/>
  </si>
  <si>
    <t>申込数</t>
    <rPh sb="0" eb="2">
      <t>モウシコミ</t>
    </rPh>
    <rPh sb="2" eb="3">
      <t>スウ</t>
    </rPh>
    <phoneticPr fontId="6"/>
  </si>
  <si>
    <t>女　子</t>
    <rPh sb="0" eb="1">
      <t>オンナ</t>
    </rPh>
    <rPh sb="2" eb="3">
      <t>コ</t>
    </rPh>
    <phoneticPr fontId="6"/>
  </si>
  <si>
    <t>男　子</t>
    <rPh sb="0" eb="1">
      <t>オトコ</t>
    </rPh>
    <rPh sb="2" eb="3">
      <t>コ</t>
    </rPh>
    <phoneticPr fontId="6"/>
  </si>
  <si>
    <t>合　計</t>
    <rPh sb="0" eb="1">
      <t>ア</t>
    </rPh>
    <rPh sb="2" eb="3">
      <t>ケイ</t>
    </rPh>
    <phoneticPr fontId="6"/>
  </si>
  <si>
    <t>参　加　者　数</t>
    <rPh sb="0" eb="1">
      <t>マイ</t>
    </rPh>
    <rPh sb="2" eb="3">
      <t>カ</t>
    </rPh>
    <rPh sb="4" eb="5">
      <t>シャ</t>
    </rPh>
    <rPh sb="6" eb="7">
      <t>スウ</t>
    </rPh>
    <phoneticPr fontId="6"/>
  </si>
  <si>
    <t>名</t>
    <rPh sb="0" eb="1">
      <t>メイ</t>
    </rPh>
    <phoneticPr fontId="6"/>
  </si>
  <si>
    <t>参加種目数</t>
    <rPh sb="0" eb="2">
      <t>サンカ</t>
    </rPh>
    <rPh sb="2" eb="4">
      <t>シュモク</t>
    </rPh>
    <rPh sb="4" eb="5">
      <t>スウ</t>
    </rPh>
    <phoneticPr fontId="6"/>
  </si>
  <si>
    <t>種目</t>
    <rPh sb="0" eb="2">
      <t>シュモク</t>
    </rPh>
    <phoneticPr fontId="6"/>
  </si>
  <si>
    <t>申込金額</t>
    <rPh sb="0" eb="2">
      <t>モウシコミ</t>
    </rPh>
    <rPh sb="2" eb="4">
      <t>キンガク</t>
    </rPh>
    <phoneticPr fontId="6"/>
  </si>
  <si>
    <t>個人
種目</t>
    <rPh sb="0" eb="2">
      <t>コジン</t>
    </rPh>
    <rPh sb="3" eb="5">
      <t>シュモク</t>
    </rPh>
    <phoneticPr fontId="6"/>
  </si>
  <si>
    <t>円</t>
    <rPh sb="0" eb="1">
      <t>エン</t>
    </rPh>
    <phoneticPr fontId="6"/>
  </si>
  <si>
    <t>振込明細</t>
    <rPh sb="0" eb="2">
      <t>フリコミ</t>
    </rPh>
    <rPh sb="2" eb="4">
      <t>メイサイ</t>
    </rPh>
    <phoneticPr fontId="6"/>
  </si>
  <si>
    <t>　※振り込み手数料はチーム負担となります</t>
    <rPh sb="2" eb="3">
      <t>フ</t>
    </rPh>
    <rPh sb="4" eb="5">
      <t>コ</t>
    </rPh>
    <rPh sb="6" eb="9">
      <t>テスウリョウ</t>
    </rPh>
    <rPh sb="13" eb="15">
      <t>フタン</t>
    </rPh>
    <phoneticPr fontId="6"/>
  </si>
  <si>
    <t>振り込み日</t>
    <rPh sb="0" eb="1">
      <t>フ</t>
    </rPh>
    <rPh sb="2" eb="3">
      <t>コ</t>
    </rPh>
    <rPh sb="4" eb="5">
      <t>ビ</t>
    </rPh>
    <phoneticPr fontId="6"/>
  </si>
  <si>
    <t>年</t>
    <rPh sb="0" eb="1">
      <t>ネン</t>
    </rPh>
    <phoneticPr fontId="6"/>
  </si>
  <si>
    <t>月</t>
    <rPh sb="0" eb="1">
      <t>ツキ</t>
    </rPh>
    <phoneticPr fontId="6"/>
  </si>
  <si>
    <t>日</t>
    <rPh sb="0" eb="1">
      <t>ヒ</t>
    </rPh>
    <phoneticPr fontId="6"/>
  </si>
  <si>
    <t>振込金額</t>
    <rPh sb="0" eb="2">
      <t>フリコミ</t>
    </rPh>
    <rPh sb="2" eb="4">
      <t>キンガク</t>
    </rPh>
    <phoneticPr fontId="6"/>
  </si>
  <si>
    <t>振込名義名</t>
    <rPh sb="0" eb="2">
      <t>フリコミ</t>
    </rPh>
    <rPh sb="2" eb="4">
      <t>メイギ</t>
    </rPh>
    <rPh sb="4" eb="5">
      <t>メイ</t>
    </rPh>
    <phoneticPr fontId="6"/>
  </si>
  <si>
    <t>氏　　名</t>
    <rPh sb="0" eb="1">
      <t>シ</t>
    </rPh>
    <rPh sb="3" eb="4">
      <t>ナ</t>
    </rPh>
    <phoneticPr fontId="6"/>
  </si>
  <si>
    <t>暦年齢</t>
    <rPh sb="0" eb="1">
      <t>コヨミ</t>
    </rPh>
    <rPh sb="1" eb="3">
      <t>ネンレイ</t>
    </rPh>
    <phoneticPr fontId="6"/>
  </si>
  <si>
    <t>種目①</t>
    <rPh sb="0" eb="2">
      <t>シュモク</t>
    </rPh>
    <phoneticPr fontId="6"/>
  </si>
  <si>
    <t>種目②</t>
    <rPh sb="0" eb="2">
      <t>シュモク</t>
    </rPh>
    <phoneticPr fontId="6"/>
  </si>
  <si>
    <t>最初に出場日を選択してください</t>
    <rPh sb="0" eb="2">
      <t>サイショ</t>
    </rPh>
    <rPh sb="3" eb="6">
      <t>シュツジョウビ</t>
    </rPh>
    <rPh sb="7" eb="9">
      <t>センタク</t>
    </rPh>
    <phoneticPr fontId="2"/>
  </si>
  <si>
    <t xml:space="preserve"> 住　所</t>
    <rPh sb="1" eb="2">
      <t>ジュウ</t>
    </rPh>
    <rPh sb="3" eb="4">
      <t>ショ</t>
    </rPh>
    <phoneticPr fontId="6"/>
  </si>
  <si>
    <t>種目数</t>
    <rPh sb="0" eb="3">
      <t>シュモクスウ</t>
    </rPh>
    <phoneticPr fontId="2"/>
  </si>
  <si>
    <t>円</t>
    <rPh sb="0" eb="1">
      <t>エン</t>
    </rPh>
    <phoneticPr fontId="2"/>
  </si>
  <si>
    <t>携帯電話番号</t>
    <rPh sb="0" eb="2">
      <t>ケイタイ</t>
    </rPh>
    <rPh sb="2" eb="6">
      <t>デンワバンゴウ</t>
    </rPh>
    <phoneticPr fontId="2"/>
  </si>
  <si>
    <t>緊急連絡先</t>
    <rPh sb="0" eb="5">
      <t>キンキュウレンラクサキ</t>
    </rPh>
    <phoneticPr fontId="2"/>
  </si>
  <si>
    <t>振込日</t>
    <rPh sb="0" eb="3">
      <t>フリコミビ</t>
    </rPh>
    <phoneticPr fontId="2"/>
  </si>
  <si>
    <t>振込名義名</t>
    <rPh sb="0" eb="2">
      <t>フリコミ</t>
    </rPh>
    <rPh sb="2" eb="4">
      <t>メイギ</t>
    </rPh>
    <rPh sb="4" eb="5">
      <t>メイ</t>
    </rPh>
    <phoneticPr fontId="2"/>
  </si>
  <si>
    <t>個人参加(未登録)</t>
    <rPh sb="0" eb="4">
      <t>コジンサンカ</t>
    </rPh>
    <rPh sb="5" eb="8">
      <t>ミトウロク</t>
    </rPh>
    <phoneticPr fontId="2"/>
  </si>
  <si>
    <t>個人参加</t>
    <rPh sb="0" eb="4">
      <t>コジンサンカ</t>
    </rPh>
    <phoneticPr fontId="2"/>
  </si>
  <si>
    <t>フリガナ</t>
    <phoneticPr fontId="2"/>
  </si>
  <si>
    <t>生年月日</t>
    <rPh sb="0" eb="4">
      <t>セイネンガッピ</t>
    </rPh>
    <phoneticPr fontId="6"/>
  </si>
  <si>
    <t>生年月日</t>
    <rPh sb="0" eb="4">
      <t>セイネンガッピ</t>
    </rPh>
    <phoneticPr fontId="2"/>
  </si>
  <si>
    <t>氏名カナ</t>
    <rPh sb="0" eb="2">
      <t>シメイ</t>
    </rPh>
    <phoneticPr fontId="2"/>
  </si>
  <si>
    <t>申込者名</t>
    <rPh sb="0" eb="3">
      <t>モウシコミシャ</t>
    </rPh>
    <rPh sb="3" eb="4">
      <t>メイ</t>
    </rPh>
    <phoneticPr fontId="6"/>
  </si>
  <si>
    <t>備考</t>
    <rPh sb="0" eb="2">
      <t>ビコウ</t>
    </rPh>
    <phoneticPr fontId="2"/>
  </si>
  <si>
    <t>509999</t>
    <phoneticPr fontId="2"/>
  </si>
  <si>
    <t>振込先：大阪シティ信用金庫　本店営業部　普通　８１３１３９８　なみはやマスターズ水泳大会</t>
    <rPh sb="0" eb="3">
      <t>フリコミサキ</t>
    </rPh>
    <rPh sb="4" eb="6">
      <t>オオサカ</t>
    </rPh>
    <rPh sb="9" eb="11">
      <t>シンヨウ</t>
    </rPh>
    <rPh sb="11" eb="13">
      <t>キンコ</t>
    </rPh>
    <rPh sb="14" eb="16">
      <t>ホンテン</t>
    </rPh>
    <rPh sb="16" eb="18">
      <t>エイギョウ</t>
    </rPh>
    <rPh sb="18" eb="19">
      <t>ブ</t>
    </rPh>
    <rPh sb="20" eb="22">
      <t>フツウ</t>
    </rPh>
    <rPh sb="40" eb="42">
      <t>スイエイ</t>
    </rPh>
    <rPh sb="42" eb="44">
      <t>タイカイ</t>
    </rPh>
    <phoneticPr fontId="6"/>
  </si>
  <si>
    <t>申込金は、申し込み後３日以内にお振り込みください。定員になっている場合がありますので、必ずＨＰをご確認の上お申し込みおよびお振り込みをお願いいたします。定員となり、締め切りの案内が出ている場合はお受けできませんので予めご承知おきください。</t>
    <rPh sb="0" eb="2">
      <t>モウシコミ</t>
    </rPh>
    <rPh sb="2" eb="3">
      <t>キン</t>
    </rPh>
    <rPh sb="5" eb="6">
      <t>モウ</t>
    </rPh>
    <rPh sb="7" eb="8">
      <t>コ</t>
    </rPh>
    <rPh sb="9" eb="10">
      <t>ゴ</t>
    </rPh>
    <rPh sb="11" eb="14">
      <t>カイナイ</t>
    </rPh>
    <rPh sb="16" eb="17">
      <t>フ</t>
    </rPh>
    <rPh sb="18" eb="19">
      <t>コ</t>
    </rPh>
    <rPh sb="25" eb="27">
      <t>テイイン</t>
    </rPh>
    <rPh sb="33" eb="35">
      <t>バアイ</t>
    </rPh>
    <rPh sb="43" eb="44">
      <t>カナラ</t>
    </rPh>
    <rPh sb="49" eb="51">
      <t>カクニン</t>
    </rPh>
    <rPh sb="52" eb="53">
      <t>ウエ</t>
    </rPh>
    <rPh sb="54" eb="55">
      <t>モウ</t>
    </rPh>
    <rPh sb="56" eb="57">
      <t>コ</t>
    </rPh>
    <rPh sb="62" eb="63">
      <t>フ</t>
    </rPh>
    <rPh sb="64" eb="65">
      <t>コ</t>
    </rPh>
    <rPh sb="68" eb="69">
      <t>ネガ</t>
    </rPh>
    <rPh sb="76" eb="78">
      <t>テイイン</t>
    </rPh>
    <rPh sb="82" eb="83">
      <t>シ</t>
    </rPh>
    <rPh sb="84" eb="85">
      <t>キ</t>
    </rPh>
    <rPh sb="87" eb="89">
      <t>アンナイ</t>
    </rPh>
    <rPh sb="90" eb="91">
      <t>デ</t>
    </rPh>
    <rPh sb="94" eb="96">
      <t>バアイ</t>
    </rPh>
    <rPh sb="98" eb="99">
      <t>ウ</t>
    </rPh>
    <rPh sb="107" eb="108">
      <t>アラカジ</t>
    </rPh>
    <rPh sb="110" eb="112">
      <t>ショウチ</t>
    </rPh>
    <phoneticPr fontId="6"/>
  </si>
  <si>
    <t>　※チームで申し込みの場合はチームＩＤ（６桁）+チーム名で振り込んでください</t>
    <rPh sb="21" eb="22">
      <t>ケタ</t>
    </rPh>
    <phoneticPr fontId="6"/>
  </si>
  <si>
    <t>　※個人で申し込みの場合はチームＩＤ（６桁）＋選手名で振り込んでください</t>
    <phoneticPr fontId="6"/>
  </si>
  <si>
    <t>未登録者専用</t>
    <rPh sb="0" eb="3">
      <t>ミトウロク</t>
    </rPh>
    <rPh sb="3" eb="4">
      <t>シャ</t>
    </rPh>
    <rPh sb="4" eb="6">
      <t>センヨウ</t>
    </rPh>
    <phoneticPr fontId="6"/>
  </si>
  <si>
    <t xml:space="preserve"> 50m自　由　形</t>
    <phoneticPr fontId="2"/>
  </si>
  <si>
    <t>100m自　由　形</t>
    <phoneticPr fontId="2"/>
  </si>
  <si>
    <t>200m自　由　形</t>
    <phoneticPr fontId="2"/>
  </si>
  <si>
    <t xml:space="preserve"> 50m背　泳　ぎ</t>
    <phoneticPr fontId="2"/>
  </si>
  <si>
    <t>100m背　泳　ぎ</t>
    <phoneticPr fontId="2"/>
  </si>
  <si>
    <t>200m背　泳　ぎ</t>
    <phoneticPr fontId="2"/>
  </si>
  <si>
    <t xml:space="preserve"> 50m平　泳　ぎ</t>
    <phoneticPr fontId="2"/>
  </si>
  <si>
    <t>100m平　泳　ぎ</t>
    <phoneticPr fontId="2"/>
  </si>
  <si>
    <t>200m平　泳　ぎ</t>
    <phoneticPr fontId="2"/>
  </si>
  <si>
    <t>200m個人メドレー</t>
    <phoneticPr fontId="2"/>
  </si>
  <si>
    <t>400m　　　３，０００円</t>
    <rPh sb="12" eb="13">
      <t>エン</t>
    </rPh>
    <phoneticPr fontId="6"/>
  </si>
  <si>
    <t>プロNo</t>
    <phoneticPr fontId="2"/>
  </si>
  <si>
    <t>備考　</t>
    <rPh sb="0" eb="2">
      <t>ビコウ</t>
    </rPh>
    <phoneticPr fontId="6"/>
  </si>
  <si>
    <t>Ver1.0</t>
    <phoneticPr fontId="2"/>
  </si>
  <si>
    <t>様</t>
    <rPh sb="0" eb="1">
      <t>サマ</t>
    </rPh>
    <phoneticPr fontId="2"/>
  </si>
  <si>
    <t>200m以下　１，８００円</t>
    <rPh sb="4" eb="6">
      <t>イカ</t>
    </rPh>
    <rPh sb="12" eb="13">
      <t>エン</t>
    </rPh>
    <phoneticPr fontId="6"/>
  </si>
  <si>
    <t>400m個人メドレー</t>
    <phoneticPr fontId="2"/>
  </si>
  <si>
    <t>400m自　由　形</t>
    <phoneticPr fontId="2"/>
  </si>
  <si>
    <t>長水路なみはやマスターズ公認記録会２０２４</t>
    <rPh sb="0" eb="3">
      <t>チョウスイロ</t>
    </rPh>
    <rPh sb="12" eb="17">
      <t>コウニンキロクカイ</t>
    </rPh>
    <phoneticPr fontId="2"/>
  </si>
  <si>
    <t>namihaya2024@tdsystem.co.jp</t>
    <phoneticPr fontId="2"/>
  </si>
  <si>
    <t>800m自　由　形</t>
    <phoneticPr fontId="2"/>
  </si>
  <si>
    <t>800m　　　５，０００円</t>
    <rPh sb="12" eb="13">
      <t>エン</t>
    </rPh>
    <phoneticPr fontId="6"/>
  </si>
</sst>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76" formatCode="[&lt;100]0.00;0&quot;:&quot;00.00"/>
    <numFmt numFmtId="177" formatCode="yyyy&quot;年&quot;m&quot;月&quot;d&quot;日(&quot;aaa&quot;)&quot;"/>
    <numFmt numFmtId="178" formatCode="[$-F800]dddd\,\ mmmm\ dd\,\ yyyy"/>
  </numFmts>
  <fonts count="47" x14ac:knownFonts="1">
    <font>
      <sz val="10"/>
      <name val="ＭＳ 明朝"/>
      <family val="1"/>
      <charset val="128"/>
    </font>
    <font>
      <sz val="10"/>
      <name val="ＭＳ 明朝"/>
      <family val="1"/>
      <charset val="128"/>
    </font>
    <font>
      <sz val="6"/>
      <name val="ＭＳ 明朝"/>
      <family val="1"/>
      <charset val="128"/>
    </font>
    <font>
      <sz val="12"/>
      <name val="ＭＳ 明朝"/>
      <family val="1"/>
      <charset val="128"/>
    </font>
    <font>
      <b/>
      <sz val="16"/>
      <name val="ＭＳ 明朝"/>
      <family val="1"/>
      <charset val="128"/>
    </font>
    <font>
      <b/>
      <sz val="12"/>
      <name val="ＭＳ 明朝"/>
      <family val="1"/>
      <charset val="128"/>
    </font>
    <font>
      <sz val="6"/>
      <name val="ＭＳ Ｐゴシック"/>
      <family val="3"/>
      <charset val="128"/>
    </font>
    <font>
      <sz val="10"/>
      <color indexed="8"/>
      <name val="ＭＳ Ｐ明朝"/>
      <family val="1"/>
      <charset val="128"/>
    </font>
    <font>
      <sz val="14"/>
      <name val="ＭＳ 明朝"/>
      <family val="1"/>
      <charset val="128"/>
    </font>
    <font>
      <sz val="20"/>
      <name val="ＭＳ ゴシック"/>
      <family val="3"/>
      <charset val="128"/>
    </font>
    <font>
      <sz val="14"/>
      <name val="ＭＳ ゴシック"/>
      <family val="3"/>
      <charset val="128"/>
    </font>
    <font>
      <sz val="16"/>
      <name val="ＭＳ Ｐゴシック"/>
      <family val="3"/>
      <charset val="128"/>
    </font>
    <font>
      <sz val="11"/>
      <color theme="1"/>
      <name val="ＭＳ Ｐゴシック"/>
      <family val="3"/>
      <charset val="128"/>
      <scheme val="minor"/>
    </font>
    <font>
      <sz val="11"/>
      <name val="ＭＳ Ｐゴシック"/>
      <family val="3"/>
      <charset val="128"/>
    </font>
    <font>
      <b/>
      <sz val="20"/>
      <name val="HGP創英角ｺﾞｼｯｸUB"/>
      <family val="3"/>
      <charset val="128"/>
    </font>
    <font>
      <b/>
      <sz val="14"/>
      <name val="ＭＳ ゴシック"/>
      <family val="3"/>
      <charset val="128"/>
    </font>
    <font>
      <b/>
      <sz val="11"/>
      <name val="ＭＳ ゴシック"/>
      <family val="3"/>
      <charset val="128"/>
    </font>
    <font>
      <sz val="11"/>
      <name val="ＭＳ ゴシック"/>
      <family val="3"/>
      <charset val="128"/>
    </font>
    <font>
      <sz val="12"/>
      <name val="ＭＳ ゴシック"/>
      <family val="3"/>
      <charset val="128"/>
    </font>
    <font>
      <b/>
      <sz val="16"/>
      <color theme="0"/>
      <name val="ＭＳ ゴシック"/>
      <family val="3"/>
      <charset val="128"/>
    </font>
    <font>
      <sz val="12"/>
      <name val="HG丸ｺﾞｼｯｸM-PRO"/>
      <family val="3"/>
      <charset val="128"/>
    </font>
    <font>
      <sz val="11"/>
      <name val="HG丸ｺﾞｼｯｸM-PRO"/>
      <family val="3"/>
      <charset val="128"/>
    </font>
    <font>
      <b/>
      <sz val="11"/>
      <color theme="0"/>
      <name val="ＭＳ ゴシック"/>
      <family val="3"/>
      <charset val="128"/>
    </font>
    <font>
      <b/>
      <sz val="12"/>
      <color theme="0"/>
      <name val="ＭＳ ゴシック"/>
      <family val="3"/>
      <charset val="128"/>
    </font>
    <font>
      <sz val="11"/>
      <color theme="1"/>
      <name val="ＭＳ ゴシック"/>
      <family val="3"/>
      <charset val="128"/>
    </font>
    <font>
      <b/>
      <sz val="16"/>
      <color theme="1"/>
      <name val="ＭＳ ゴシック"/>
      <family val="3"/>
      <charset val="128"/>
    </font>
    <font>
      <b/>
      <sz val="12"/>
      <color theme="1"/>
      <name val="ＭＳ ゴシック"/>
      <family val="3"/>
      <charset val="128"/>
    </font>
    <font>
      <b/>
      <sz val="18"/>
      <name val="ＭＳ Ｐゴシック"/>
      <family val="3"/>
      <charset val="128"/>
    </font>
    <font>
      <b/>
      <sz val="12"/>
      <name val="ＭＳ Ｐゴシック"/>
      <family val="3"/>
      <charset val="128"/>
    </font>
    <font>
      <sz val="12"/>
      <name val="ＭＳ Ｐゴシック"/>
      <family val="3"/>
      <charset val="128"/>
    </font>
    <font>
      <sz val="20"/>
      <name val="ＭＳ 明朝"/>
      <family val="1"/>
      <charset val="128"/>
    </font>
    <font>
      <sz val="16"/>
      <name val="ＭＳ ゴシック"/>
      <family val="3"/>
      <charset val="128"/>
    </font>
    <font>
      <sz val="10"/>
      <name val="ＭＳ ゴシック"/>
      <family val="3"/>
      <charset val="128"/>
    </font>
    <font>
      <b/>
      <sz val="10"/>
      <name val="ＭＳ ゴシック"/>
      <family val="3"/>
      <charset val="128"/>
    </font>
    <font>
      <b/>
      <sz val="20"/>
      <name val="ＭＳ 明朝"/>
      <family val="1"/>
      <charset val="128"/>
    </font>
    <font>
      <b/>
      <sz val="22"/>
      <name val="ＭＳ 明朝"/>
      <family val="1"/>
      <charset val="128"/>
    </font>
    <font>
      <sz val="20"/>
      <name val="ＭＳ Ｐゴシック"/>
      <family val="3"/>
      <charset val="128"/>
    </font>
    <font>
      <b/>
      <sz val="26"/>
      <name val="ＭＳ 明朝"/>
      <family val="1"/>
      <charset val="128"/>
    </font>
    <font>
      <sz val="24"/>
      <name val="ＭＳ Ｐゴシック"/>
      <family val="3"/>
      <charset val="128"/>
    </font>
    <font>
      <b/>
      <sz val="28"/>
      <name val="ＭＳ Ｐゴシック"/>
      <family val="3"/>
      <charset val="128"/>
    </font>
    <font>
      <sz val="10"/>
      <name val="HG丸ｺﾞｼｯｸM-PRO"/>
      <family val="3"/>
      <charset val="128"/>
    </font>
    <font>
      <sz val="11"/>
      <color theme="0"/>
      <name val="ＭＳ ゴシック"/>
      <family val="3"/>
      <charset val="128"/>
    </font>
    <font>
      <b/>
      <sz val="48"/>
      <name val="ＭＳ Ｐゴシック"/>
      <family val="3"/>
      <charset val="128"/>
    </font>
    <font>
      <b/>
      <sz val="36"/>
      <name val="ＭＳ Ｐゴシック"/>
      <family val="3"/>
      <charset val="128"/>
    </font>
    <font>
      <b/>
      <sz val="72"/>
      <name val="ＭＳ Ｐゴシック"/>
      <family val="3"/>
      <charset val="128"/>
    </font>
    <font>
      <b/>
      <sz val="22"/>
      <name val="ＭＳ Ｐゴシック"/>
      <family val="3"/>
      <charset val="128"/>
    </font>
    <font>
      <sz val="36"/>
      <name val="ＭＳ Ｐゴシック"/>
      <family val="3"/>
      <charset val="128"/>
    </font>
  </fonts>
  <fills count="6">
    <fill>
      <patternFill patternType="none"/>
    </fill>
    <fill>
      <patternFill patternType="gray125"/>
    </fill>
    <fill>
      <patternFill patternType="solid">
        <fgColor rgb="FFFFCCFF"/>
        <bgColor indexed="64"/>
      </patternFill>
    </fill>
    <fill>
      <patternFill patternType="solid">
        <fgColor rgb="FFCCFFCC"/>
        <bgColor indexed="64"/>
      </patternFill>
    </fill>
    <fill>
      <patternFill patternType="solid">
        <fgColor rgb="FFFFFFCC"/>
        <bgColor indexed="64"/>
      </patternFill>
    </fill>
    <fill>
      <patternFill patternType="solid">
        <fgColor theme="0" tint="-0.499984740745262"/>
        <bgColor indexed="64"/>
      </patternFill>
    </fill>
  </fills>
  <borders count="22">
    <border>
      <left/>
      <right/>
      <top/>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top style="thin">
        <color indexed="64"/>
      </top>
      <bottom/>
      <diagonal/>
    </border>
    <border>
      <left/>
      <right/>
      <top/>
      <bottom style="thin">
        <color indexed="64"/>
      </bottom>
      <diagonal/>
    </border>
    <border>
      <left style="thin">
        <color indexed="64"/>
      </left>
      <right/>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diagonal/>
    </border>
    <border>
      <left/>
      <right style="dashed">
        <color indexed="64"/>
      </right>
      <top style="thin">
        <color indexed="64"/>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diagonal/>
    </border>
    <border>
      <left/>
      <right style="medium">
        <color indexed="64"/>
      </right>
      <top style="thin">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s>
  <cellStyleXfs count="4">
    <xf numFmtId="0" fontId="0" fillId="0" borderId="0">
      <alignment vertical="center"/>
    </xf>
    <xf numFmtId="38" fontId="1" fillId="0" borderId="0" applyFont="0" applyFill="0" applyBorder="0" applyAlignment="0" applyProtection="0">
      <alignment vertical="center"/>
    </xf>
    <xf numFmtId="0" fontId="12" fillId="0" borderId="0">
      <alignment vertical="center"/>
    </xf>
    <xf numFmtId="0" fontId="13" fillId="0" borderId="0">
      <alignment vertical="center"/>
    </xf>
  </cellStyleXfs>
  <cellXfs count="227">
    <xf numFmtId="0" fontId="0" fillId="0" borderId="0" xfId="0">
      <alignment vertical="center"/>
    </xf>
    <xf numFmtId="1" fontId="0" fillId="0" borderId="0" xfId="0" applyNumberFormat="1">
      <alignment vertical="center"/>
    </xf>
    <xf numFmtId="49" fontId="0" fillId="0" borderId="0" xfId="0" applyNumberFormat="1">
      <alignment vertical="center"/>
    </xf>
    <xf numFmtId="14" fontId="0" fillId="0" borderId="0" xfId="0" applyNumberFormat="1">
      <alignment vertical="center"/>
    </xf>
    <xf numFmtId="0" fontId="0" fillId="0" borderId="0" xfId="0" applyAlignment="1">
      <alignment horizontal="center" vertical="center"/>
    </xf>
    <xf numFmtId="0" fontId="0" fillId="0" borderId="4" xfId="0" applyBorder="1">
      <alignment vertical="center"/>
    </xf>
    <xf numFmtId="0" fontId="7" fillId="0" borderId="0" xfId="0" applyFont="1">
      <alignment vertical="center"/>
    </xf>
    <xf numFmtId="0" fontId="0" fillId="0" borderId="0" xfId="0" applyAlignment="1">
      <alignment horizontal="left" vertical="center"/>
    </xf>
    <xf numFmtId="0" fontId="0" fillId="3" borderId="0" xfId="0" applyFill="1">
      <alignment vertical="center"/>
    </xf>
    <xf numFmtId="38" fontId="0" fillId="0" borderId="0" xfId="1" applyFont="1">
      <alignment vertical="center"/>
    </xf>
    <xf numFmtId="3" fontId="0" fillId="0" borderId="0" xfId="0" applyNumberFormat="1">
      <alignment vertical="center"/>
    </xf>
    <xf numFmtId="0" fontId="7" fillId="0" borderId="4" xfId="0" applyFont="1" applyBorder="1">
      <alignment vertical="center"/>
    </xf>
    <xf numFmtId="0" fontId="0" fillId="0" borderId="4" xfId="0" applyBorder="1" applyAlignment="1">
      <alignment horizontal="center" vertical="center"/>
    </xf>
    <xf numFmtId="56" fontId="3" fillId="0" borderId="0" xfId="0" applyNumberFormat="1" applyFont="1">
      <alignment vertical="center"/>
    </xf>
    <xf numFmtId="177" fontId="3" fillId="0" borderId="0" xfId="0" applyNumberFormat="1" applyFont="1">
      <alignment vertical="center"/>
    </xf>
    <xf numFmtId="0" fontId="5" fillId="0" borderId="6" xfId="0" applyFont="1" applyBorder="1" applyAlignment="1">
      <alignment horizontal="right" vertical="center"/>
    </xf>
    <xf numFmtId="0" fontId="15" fillId="0" borderId="0" xfId="3" applyFont="1">
      <alignment vertical="center"/>
    </xf>
    <xf numFmtId="0" fontId="14" fillId="0" borderId="0" xfId="3" applyFont="1" applyAlignment="1">
      <alignment horizontal="center" vertical="center"/>
    </xf>
    <xf numFmtId="0" fontId="16" fillId="0" borderId="0" xfId="3" applyFont="1">
      <alignment vertical="center"/>
    </xf>
    <xf numFmtId="0" fontId="17" fillId="0" borderId="0" xfId="3" applyFont="1">
      <alignment vertical="center"/>
    </xf>
    <xf numFmtId="0" fontId="16" fillId="0" borderId="7" xfId="3" applyFont="1" applyBorder="1">
      <alignment vertical="center"/>
    </xf>
    <xf numFmtId="0" fontId="17" fillId="0" borderId="6" xfId="3" applyFont="1" applyBorder="1">
      <alignment vertical="center"/>
    </xf>
    <xf numFmtId="0" fontId="19" fillId="5" borderId="7" xfId="3" applyFont="1" applyFill="1" applyBorder="1" applyAlignment="1">
      <alignment horizontal="left" vertical="center"/>
    </xf>
    <xf numFmtId="0" fontId="19" fillId="5" borderId="6" xfId="3" applyFont="1" applyFill="1" applyBorder="1" applyAlignment="1">
      <alignment horizontal="left" vertical="center"/>
    </xf>
    <xf numFmtId="0" fontId="19" fillId="5" borderId="8" xfId="3" applyFont="1" applyFill="1" applyBorder="1" applyAlignment="1">
      <alignment horizontal="left" vertical="center"/>
    </xf>
    <xf numFmtId="49" fontId="17" fillId="0" borderId="0" xfId="3" applyNumberFormat="1" applyFont="1">
      <alignment vertical="center"/>
    </xf>
    <xf numFmtId="0" fontId="20" fillId="0" borderId="6" xfId="3" applyFont="1" applyBorder="1">
      <alignment vertical="center"/>
    </xf>
    <xf numFmtId="0" fontId="32" fillId="0" borderId="0" xfId="3" applyFont="1">
      <alignment vertical="center"/>
    </xf>
    <xf numFmtId="0" fontId="33" fillId="0" borderId="1" xfId="3" applyFont="1" applyBorder="1">
      <alignment vertical="center"/>
    </xf>
    <xf numFmtId="0" fontId="21" fillId="0" borderId="0" xfId="3" applyFont="1" applyAlignment="1"/>
    <xf numFmtId="0" fontId="18" fillId="0" borderId="6" xfId="3" applyFont="1" applyBorder="1">
      <alignment vertical="center"/>
    </xf>
    <xf numFmtId="0" fontId="18" fillId="0" borderId="8" xfId="3" applyFont="1" applyBorder="1" applyAlignment="1">
      <alignment horizontal="right" vertical="center"/>
    </xf>
    <xf numFmtId="0" fontId="18" fillId="0" borderId="0" xfId="3" applyFont="1">
      <alignment vertical="center"/>
    </xf>
    <xf numFmtId="0" fontId="18" fillId="0" borderId="12" xfId="3" applyFont="1" applyBorder="1" applyAlignment="1">
      <alignment horizontal="right" vertical="center"/>
    </xf>
    <xf numFmtId="0" fontId="23" fillId="5" borderId="6" xfId="3" applyFont="1" applyFill="1" applyBorder="1" applyAlignment="1">
      <alignment horizontal="left" vertical="center"/>
    </xf>
    <xf numFmtId="0" fontId="19" fillId="5" borderId="10" xfId="3" applyFont="1" applyFill="1" applyBorder="1" applyAlignment="1">
      <alignment horizontal="left" vertical="center"/>
    </xf>
    <xf numFmtId="0" fontId="19" fillId="5" borderId="3" xfId="3" applyFont="1" applyFill="1" applyBorder="1" applyAlignment="1">
      <alignment horizontal="left" vertical="center"/>
    </xf>
    <xf numFmtId="0" fontId="23" fillId="5" borderId="3" xfId="3" applyFont="1" applyFill="1" applyBorder="1" applyAlignment="1">
      <alignment horizontal="left" vertical="center"/>
    </xf>
    <xf numFmtId="0" fontId="19" fillId="5" borderId="11" xfId="3" applyFont="1" applyFill="1" applyBorder="1" applyAlignment="1">
      <alignment horizontal="left" vertical="center"/>
    </xf>
    <xf numFmtId="0" fontId="25" fillId="0" borderId="0" xfId="3" applyFont="1" applyAlignment="1">
      <alignment horizontal="left" vertical="center"/>
    </xf>
    <xf numFmtId="0" fontId="26" fillId="0" borderId="0" xfId="3" applyFont="1" applyAlignment="1">
      <alignment horizontal="left" vertical="center"/>
    </xf>
    <xf numFmtId="0" fontId="25" fillId="0" borderId="12" xfId="3" applyFont="1" applyBorder="1" applyAlignment="1">
      <alignment horizontal="left" vertical="center"/>
    </xf>
    <xf numFmtId="0" fontId="25" fillId="0" borderId="4" xfId="3" applyFont="1" applyBorder="1" applyAlignment="1">
      <alignment horizontal="left" vertical="center"/>
    </xf>
    <xf numFmtId="0" fontId="26" fillId="0" borderId="4" xfId="3" applyFont="1" applyBorder="1" applyAlignment="1">
      <alignment horizontal="left" vertical="center"/>
    </xf>
    <xf numFmtId="0" fontId="18" fillId="0" borderId="3" xfId="3" applyFont="1" applyBorder="1">
      <alignment vertical="center"/>
    </xf>
    <xf numFmtId="0" fontId="18" fillId="0" borderId="8" xfId="3" applyFont="1" applyBorder="1">
      <alignment vertical="center"/>
    </xf>
    <xf numFmtId="0" fontId="13" fillId="0" borderId="0" xfId="3">
      <alignment vertical="center"/>
    </xf>
    <xf numFmtId="178" fontId="0" fillId="0" borderId="0" xfId="0" applyNumberFormat="1">
      <alignment vertical="center"/>
    </xf>
    <xf numFmtId="0" fontId="18" fillId="0" borderId="6" xfId="3" applyFont="1" applyBorder="1" applyAlignment="1">
      <alignment horizontal="center" vertical="center"/>
    </xf>
    <xf numFmtId="0" fontId="18" fillId="0" borderId="8" xfId="3" applyFont="1" applyBorder="1" applyAlignment="1">
      <alignment horizontal="center" vertical="center"/>
    </xf>
    <xf numFmtId="0" fontId="18" fillId="0" borderId="7" xfId="3" applyFont="1" applyBorder="1" applyAlignment="1">
      <alignment horizontal="center" vertical="center"/>
    </xf>
    <xf numFmtId="0" fontId="30" fillId="2" borderId="7" xfId="0" applyFont="1" applyFill="1" applyBorder="1" applyAlignment="1" applyProtection="1">
      <alignment horizontal="center" vertical="center" shrinkToFit="1"/>
      <protection locked="0"/>
    </xf>
    <xf numFmtId="0" fontId="30" fillId="2" borderId="6" xfId="0" applyFont="1" applyFill="1" applyBorder="1" applyAlignment="1" applyProtection="1">
      <alignment horizontal="center" vertical="center" shrinkToFit="1"/>
      <protection locked="0"/>
    </xf>
    <xf numFmtId="0" fontId="30" fillId="2" borderId="8" xfId="0" applyFont="1" applyFill="1" applyBorder="1" applyAlignment="1" applyProtection="1">
      <alignment horizontal="center" vertical="center" shrinkToFit="1"/>
      <protection locked="0"/>
    </xf>
    <xf numFmtId="0" fontId="17" fillId="0" borderId="0" xfId="0" applyFont="1">
      <alignment vertical="center"/>
    </xf>
    <xf numFmtId="0" fontId="16" fillId="0" borderId="5" xfId="0" applyFont="1" applyBorder="1" applyAlignment="1">
      <alignment horizontal="center" vertical="center"/>
    </xf>
    <xf numFmtId="0" fontId="24" fillId="0" borderId="2" xfId="0" applyFont="1" applyBorder="1" applyAlignment="1">
      <alignment horizontal="left" vertical="center"/>
    </xf>
    <xf numFmtId="0" fontId="24" fillId="0" borderId="5" xfId="0" applyFont="1" applyBorder="1" applyAlignment="1">
      <alignment horizontal="left" vertical="center"/>
    </xf>
    <xf numFmtId="0" fontId="11" fillId="0" borderId="0" xfId="0" applyFont="1">
      <alignment vertical="center"/>
    </xf>
    <xf numFmtId="0" fontId="11" fillId="0" borderId="0" xfId="0" applyFont="1" applyAlignment="1">
      <alignment horizontal="center" vertical="center"/>
    </xf>
    <xf numFmtId="0" fontId="10" fillId="0" borderId="0" xfId="3" applyFont="1">
      <alignment vertical="center"/>
    </xf>
    <xf numFmtId="0" fontId="1" fillId="0" borderId="3" xfId="0" applyFont="1" applyBorder="1">
      <alignment vertical="center"/>
    </xf>
    <xf numFmtId="0" fontId="18" fillId="0" borderId="5" xfId="3" applyFont="1" applyBorder="1">
      <alignment vertical="center"/>
    </xf>
    <xf numFmtId="0" fontId="18" fillId="0" borderId="4" xfId="3" applyFont="1" applyBorder="1">
      <alignment vertical="center"/>
    </xf>
    <xf numFmtId="0" fontId="17" fillId="0" borderId="4" xfId="3" applyFont="1" applyBorder="1">
      <alignment vertical="center"/>
    </xf>
    <xf numFmtId="0" fontId="18" fillId="0" borderId="4" xfId="3" applyFont="1" applyBorder="1" applyAlignment="1">
      <alignment horizontal="right" vertical="center"/>
    </xf>
    <xf numFmtId="0" fontId="22" fillId="5" borderId="3" xfId="3" applyFont="1" applyFill="1" applyBorder="1" applyAlignment="1">
      <alignment horizontal="left" vertical="center"/>
    </xf>
    <xf numFmtId="0" fontId="22" fillId="5" borderId="4" xfId="0" applyFont="1" applyFill="1" applyBorder="1">
      <alignment vertical="center"/>
    </xf>
    <xf numFmtId="0" fontId="41" fillId="5" borderId="4" xfId="0" applyFont="1" applyFill="1" applyBorder="1">
      <alignment vertical="center"/>
    </xf>
    <xf numFmtId="0" fontId="41" fillId="5" borderId="9" xfId="0" applyFont="1" applyFill="1" applyBorder="1">
      <alignment vertical="center"/>
    </xf>
    <xf numFmtId="0" fontId="27" fillId="0" borderId="0" xfId="3" applyFont="1" applyAlignment="1">
      <alignment horizontal="center" vertical="center" shrinkToFit="1"/>
    </xf>
    <xf numFmtId="0" fontId="13" fillId="0" borderId="0" xfId="3" applyAlignment="1">
      <alignment shrinkToFit="1"/>
    </xf>
    <xf numFmtId="49" fontId="42" fillId="0" borderId="0" xfId="3" applyNumberFormat="1" applyFont="1" applyAlignment="1">
      <alignment horizontal="left" vertical="center" shrinkToFit="1"/>
    </xf>
    <xf numFmtId="0" fontId="42" fillId="0" borderId="0" xfId="3" applyFont="1" applyAlignment="1">
      <alignment horizontal="center" vertical="center" shrinkToFit="1"/>
    </xf>
    <xf numFmtId="0" fontId="45" fillId="0" borderId="0" xfId="3" applyFont="1" applyAlignment="1">
      <alignment vertical="center" shrinkToFit="1"/>
    </xf>
    <xf numFmtId="0" fontId="27" fillId="0" borderId="10" xfId="3" applyFont="1" applyBorder="1" applyAlignment="1">
      <alignment horizontal="center" vertical="center" shrinkToFit="1"/>
    </xf>
    <xf numFmtId="0" fontId="27" fillId="0" borderId="3" xfId="3" applyFont="1" applyBorder="1" applyAlignment="1">
      <alignment horizontal="center" vertical="center" shrinkToFit="1"/>
    </xf>
    <xf numFmtId="0" fontId="27" fillId="0" borderId="11" xfId="3" applyFont="1" applyBorder="1" applyAlignment="1">
      <alignment horizontal="center" vertical="center" shrinkToFit="1"/>
    </xf>
    <xf numFmtId="0" fontId="28" fillId="0" borderId="0" xfId="3" applyFont="1" applyAlignment="1">
      <alignment vertical="center" shrinkToFit="1"/>
    </xf>
    <xf numFmtId="0" fontId="29" fillId="0" borderId="2" xfId="3" applyFont="1" applyBorder="1" applyAlignment="1">
      <alignment shrinkToFit="1"/>
    </xf>
    <xf numFmtId="177" fontId="35" fillId="0" borderId="12" xfId="0" applyNumberFormat="1" applyFont="1" applyBorder="1" applyAlignment="1">
      <alignment vertical="center" shrinkToFit="1"/>
    </xf>
    <xf numFmtId="0" fontId="29" fillId="0" borderId="0" xfId="3" applyFont="1" applyAlignment="1">
      <alignment shrinkToFit="1"/>
    </xf>
    <xf numFmtId="177" fontId="37" fillId="0" borderId="2" xfId="0" applyNumberFormat="1" applyFont="1" applyBorder="1" applyAlignment="1">
      <alignment vertical="center" shrinkToFit="1"/>
    </xf>
    <xf numFmtId="177" fontId="37" fillId="0" borderId="5" xfId="0" applyNumberFormat="1" applyFont="1" applyBorder="1" applyAlignment="1">
      <alignment vertical="center" shrinkToFit="1"/>
    </xf>
    <xf numFmtId="0" fontId="38" fillId="0" borderId="4" xfId="3" applyFont="1" applyBorder="1" applyAlignment="1">
      <alignment shrinkToFit="1"/>
    </xf>
    <xf numFmtId="177" fontId="37" fillId="0" borderId="4" xfId="0" applyNumberFormat="1" applyFont="1" applyBorder="1" applyAlignment="1">
      <alignment vertical="center" shrinkToFit="1"/>
    </xf>
    <xf numFmtId="177" fontId="35" fillId="0" borderId="4" xfId="0" applyNumberFormat="1" applyFont="1" applyBorder="1" applyAlignment="1">
      <alignment vertical="center" shrinkToFit="1"/>
    </xf>
    <xf numFmtId="177" fontId="35" fillId="0" borderId="9" xfId="0" applyNumberFormat="1" applyFont="1" applyBorder="1" applyAlignment="1">
      <alignment vertical="center" shrinkToFit="1"/>
    </xf>
    <xf numFmtId="177" fontId="37" fillId="0" borderId="0" xfId="0" applyNumberFormat="1" applyFont="1" applyAlignment="1">
      <alignment vertical="center" shrinkToFit="1"/>
    </xf>
    <xf numFmtId="0" fontId="38" fillId="0" borderId="0" xfId="3" applyFont="1" applyAlignment="1">
      <alignment shrinkToFit="1"/>
    </xf>
    <xf numFmtId="177" fontId="35" fillId="0" borderId="0" xfId="0" applyNumberFormat="1" applyFont="1" applyAlignment="1">
      <alignment vertical="center" shrinkToFit="1"/>
    </xf>
    <xf numFmtId="0" fontId="18" fillId="0" borderId="9" xfId="3" applyFont="1" applyBorder="1">
      <alignment vertical="center"/>
    </xf>
    <xf numFmtId="0" fontId="18" fillId="0" borderId="10" xfId="3" applyFont="1" applyBorder="1">
      <alignment vertical="center"/>
    </xf>
    <xf numFmtId="0" fontId="17" fillId="0" borderId="3" xfId="3" applyFont="1" applyBorder="1">
      <alignment vertical="center"/>
    </xf>
    <xf numFmtId="0" fontId="17" fillId="0" borderId="11" xfId="3" applyFont="1" applyBorder="1">
      <alignment vertical="center"/>
    </xf>
    <xf numFmtId="0" fontId="17" fillId="0" borderId="10" xfId="3" applyFont="1" applyBorder="1">
      <alignment vertical="center"/>
    </xf>
    <xf numFmtId="0" fontId="0" fillId="0" borderId="2" xfId="0" applyBorder="1">
      <alignment vertical="center"/>
    </xf>
    <xf numFmtId="0" fontId="17" fillId="0" borderId="12" xfId="3" applyFont="1" applyBorder="1">
      <alignment vertical="center"/>
    </xf>
    <xf numFmtId="0" fontId="1" fillId="0" borderId="0" xfId="0" applyFont="1">
      <alignment vertical="center"/>
    </xf>
    <xf numFmtId="0" fontId="0" fillId="0" borderId="5" xfId="0" applyBorder="1">
      <alignment vertical="center"/>
    </xf>
    <xf numFmtId="0" fontId="1" fillId="0" borderId="4" xfId="0" applyFont="1" applyBorder="1">
      <alignment vertical="center"/>
    </xf>
    <xf numFmtId="0" fontId="13" fillId="0" borderId="9" xfId="3" applyBorder="1">
      <alignment vertical="center"/>
    </xf>
    <xf numFmtId="0" fontId="18" fillId="0" borderId="7" xfId="3" applyFont="1" applyBorder="1" applyAlignment="1">
      <alignment horizontal="center" vertical="center"/>
    </xf>
    <xf numFmtId="0" fontId="18" fillId="0" borderId="6" xfId="3" applyFont="1" applyBorder="1" applyAlignment="1">
      <alignment horizontal="center" vertical="center"/>
    </xf>
    <xf numFmtId="0" fontId="18" fillId="0" borderId="8" xfId="3" applyFont="1" applyBorder="1" applyAlignment="1">
      <alignment horizontal="center" vertical="center"/>
    </xf>
    <xf numFmtId="0" fontId="31" fillId="0" borderId="7" xfId="3" applyFont="1" applyBorder="1" applyAlignment="1">
      <alignment horizontal="center" vertical="center"/>
    </xf>
    <xf numFmtId="0" fontId="31" fillId="0" borderId="6" xfId="3" applyFont="1" applyBorder="1" applyAlignment="1">
      <alignment horizontal="center" vertical="center"/>
    </xf>
    <xf numFmtId="0" fontId="19" fillId="5" borderId="10" xfId="3" applyFont="1" applyFill="1" applyBorder="1" applyAlignment="1">
      <alignment horizontal="center" vertical="center"/>
    </xf>
    <xf numFmtId="0" fontId="19" fillId="5" borderId="3" xfId="3" applyFont="1" applyFill="1" applyBorder="1" applyAlignment="1">
      <alignment horizontal="center" vertical="center"/>
    </xf>
    <xf numFmtId="0" fontId="19" fillId="5" borderId="5" xfId="3" applyFont="1" applyFill="1" applyBorder="1" applyAlignment="1">
      <alignment horizontal="center" vertical="center"/>
    </xf>
    <xf numFmtId="0" fontId="19" fillId="5" borderId="4" xfId="3" applyFont="1" applyFill="1" applyBorder="1" applyAlignment="1">
      <alignment horizontal="center" vertical="center"/>
    </xf>
    <xf numFmtId="0" fontId="17" fillId="0" borderId="10" xfId="0" applyFont="1" applyBorder="1" applyAlignment="1">
      <alignment horizontal="center" vertical="center"/>
    </xf>
    <xf numFmtId="0" fontId="17" fillId="0" borderId="3" xfId="0" applyFont="1" applyBorder="1" applyAlignment="1">
      <alignment horizontal="center" vertical="center"/>
    </xf>
    <xf numFmtId="0" fontId="17" fillId="0" borderId="11" xfId="0" applyFont="1" applyBorder="1" applyAlignment="1">
      <alignment horizontal="center" vertical="center"/>
    </xf>
    <xf numFmtId="0" fontId="18" fillId="0" borderId="1" xfId="3" applyFont="1" applyBorder="1" applyAlignment="1">
      <alignment horizontal="center" vertical="center"/>
    </xf>
    <xf numFmtId="0" fontId="9" fillId="0" borderId="7" xfId="3" applyFont="1" applyBorder="1" applyAlignment="1">
      <alignment horizontal="right" vertical="center"/>
    </xf>
    <xf numFmtId="0" fontId="9" fillId="0" borderId="6" xfId="3" applyFont="1" applyBorder="1" applyAlignment="1">
      <alignment horizontal="right" vertical="center"/>
    </xf>
    <xf numFmtId="0" fontId="40" fillId="0" borderId="4" xfId="0" applyFont="1" applyBorder="1" applyAlignment="1">
      <alignment horizontal="left" vertical="center" wrapText="1"/>
    </xf>
    <xf numFmtId="0" fontId="40" fillId="0" borderId="9" xfId="0" applyFont="1" applyBorder="1" applyAlignment="1">
      <alignment horizontal="left" vertical="center" wrapText="1"/>
    </xf>
    <xf numFmtId="0" fontId="18" fillId="0" borderId="7" xfId="3" applyFont="1" applyBorder="1" applyAlignment="1">
      <alignment horizontal="center" vertical="center" shrinkToFit="1"/>
    </xf>
    <xf numFmtId="0" fontId="18" fillId="0" borderId="6" xfId="3" applyFont="1" applyBorder="1" applyAlignment="1">
      <alignment horizontal="center" vertical="center" shrinkToFit="1"/>
    </xf>
    <xf numFmtId="49" fontId="9" fillId="2" borderId="7" xfId="3" applyNumberFormat="1" applyFont="1" applyFill="1" applyBorder="1" applyAlignment="1" applyProtection="1">
      <alignment horizontal="center" vertical="center"/>
      <protection locked="0"/>
    </xf>
    <xf numFmtId="49" fontId="9" fillId="2" borderId="6" xfId="3" applyNumberFormat="1" applyFont="1" applyFill="1" applyBorder="1" applyAlignment="1" applyProtection="1">
      <alignment horizontal="center" vertical="center"/>
      <protection locked="0"/>
    </xf>
    <xf numFmtId="0" fontId="18" fillId="0" borderId="1" xfId="3" applyFont="1" applyBorder="1" applyAlignment="1">
      <alignment horizontal="center" vertical="center" shrinkToFit="1"/>
    </xf>
    <xf numFmtId="0" fontId="11" fillId="0" borderId="7" xfId="0" applyFont="1" applyBorder="1" applyAlignment="1">
      <alignment horizontal="center" vertical="center"/>
    </xf>
    <xf numFmtId="0" fontId="11" fillId="0" borderId="6" xfId="0" applyFont="1" applyBorder="1" applyAlignment="1">
      <alignment horizontal="center" vertical="center"/>
    </xf>
    <xf numFmtId="0" fontId="11" fillId="0" borderId="8" xfId="0" applyFont="1" applyBorder="1" applyAlignment="1">
      <alignment horizontal="center" vertical="center"/>
    </xf>
    <xf numFmtId="0" fontId="8" fillId="4" borderId="7" xfId="0" applyFont="1" applyFill="1" applyBorder="1" applyAlignment="1" applyProtection="1">
      <alignment horizontal="center" vertical="center" shrinkToFit="1"/>
      <protection locked="0"/>
    </xf>
    <xf numFmtId="0" fontId="8" fillId="4" borderId="6" xfId="0" applyFont="1" applyFill="1" applyBorder="1" applyAlignment="1" applyProtection="1">
      <alignment horizontal="center" vertical="center" shrinkToFit="1"/>
      <protection locked="0"/>
    </xf>
    <xf numFmtId="0" fontId="8" fillId="4" borderId="8" xfId="0" applyFont="1" applyFill="1" applyBorder="1" applyAlignment="1" applyProtection="1">
      <alignment horizontal="center" vertical="center" shrinkToFit="1"/>
      <protection locked="0"/>
    </xf>
    <xf numFmtId="0" fontId="17" fillId="0" borderId="1" xfId="3" applyFont="1" applyBorder="1" applyAlignment="1">
      <alignment horizontal="center" vertical="center"/>
    </xf>
    <xf numFmtId="0" fontId="14" fillId="0" borderId="0" xfId="3" applyFont="1" applyAlignment="1">
      <alignment horizontal="center" vertical="center"/>
    </xf>
    <xf numFmtId="177" fontId="4" fillId="2" borderId="6" xfId="0" applyNumberFormat="1" applyFont="1" applyFill="1" applyBorder="1" applyAlignment="1">
      <alignment horizontal="left" vertical="center"/>
    </xf>
    <xf numFmtId="177" fontId="4" fillId="2" borderId="8" xfId="0" applyNumberFormat="1" applyFont="1" applyFill="1" applyBorder="1" applyAlignment="1">
      <alignment horizontal="left" vertical="center"/>
    </xf>
    <xf numFmtId="0" fontId="18" fillId="0" borderId="2" xfId="3" applyFont="1" applyBorder="1" applyAlignment="1">
      <alignment horizontal="center" vertical="center"/>
    </xf>
    <xf numFmtId="0" fontId="18" fillId="0" borderId="0" xfId="3" applyFont="1" applyAlignment="1">
      <alignment horizontal="center" vertical="center"/>
    </xf>
    <xf numFmtId="0" fontId="18" fillId="0" borderId="12" xfId="3" applyFont="1" applyBorder="1" applyAlignment="1">
      <alignment horizontal="center" vertical="center"/>
    </xf>
    <xf numFmtId="49" fontId="34" fillId="4" borderId="10" xfId="0" applyNumberFormat="1" applyFont="1" applyFill="1" applyBorder="1" applyAlignment="1" applyProtection="1">
      <alignment horizontal="center" vertical="center"/>
      <protection locked="0"/>
    </xf>
    <xf numFmtId="49" fontId="34" fillId="4" borderId="3" xfId="0" applyNumberFormat="1" applyFont="1" applyFill="1" applyBorder="1" applyAlignment="1" applyProtection="1">
      <alignment horizontal="center" vertical="center"/>
      <protection locked="0"/>
    </xf>
    <xf numFmtId="49" fontId="34" fillId="4" borderId="11" xfId="0" applyNumberFormat="1" applyFont="1" applyFill="1" applyBorder="1" applyAlignment="1" applyProtection="1">
      <alignment horizontal="center" vertical="center"/>
      <protection locked="0"/>
    </xf>
    <xf numFmtId="0" fontId="36" fillId="2" borderId="6" xfId="3" applyFont="1" applyFill="1" applyBorder="1" applyAlignment="1" applyProtection="1">
      <alignment horizontal="left" vertical="center" shrinkToFit="1"/>
      <protection locked="0"/>
    </xf>
    <xf numFmtId="0" fontId="36" fillId="2" borderId="8" xfId="3" applyFont="1" applyFill="1" applyBorder="1" applyAlignment="1" applyProtection="1">
      <alignment horizontal="left" vertical="center" shrinkToFit="1"/>
      <protection locked="0"/>
    </xf>
    <xf numFmtId="0" fontId="31" fillId="2" borderId="6" xfId="3" applyFont="1" applyFill="1" applyBorder="1" applyAlignment="1" applyProtection="1">
      <alignment horizontal="left" vertical="center"/>
      <protection locked="0"/>
    </xf>
    <xf numFmtId="0" fontId="31" fillId="2" borderId="13" xfId="3" applyFont="1" applyFill="1" applyBorder="1" applyAlignment="1" applyProtection="1">
      <alignment horizontal="left" vertical="center"/>
      <protection locked="0"/>
    </xf>
    <xf numFmtId="0" fontId="18" fillId="0" borderId="8" xfId="3" applyFont="1" applyBorder="1" applyAlignment="1">
      <alignment horizontal="center" vertical="center" shrinkToFit="1"/>
    </xf>
    <xf numFmtId="0" fontId="30" fillId="2" borderId="7" xfId="0" applyFont="1" applyFill="1" applyBorder="1" applyAlignment="1" applyProtection="1">
      <alignment horizontal="center" vertical="center" shrinkToFit="1"/>
      <protection locked="0"/>
    </xf>
    <xf numFmtId="0" fontId="30" fillId="2" borderId="6" xfId="0" applyFont="1" applyFill="1" applyBorder="1" applyAlignment="1" applyProtection="1">
      <alignment horizontal="center" vertical="center" shrinkToFit="1"/>
      <protection locked="0"/>
    </xf>
    <xf numFmtId="0" fontId="30" fillId="2" borderId="8" xfId="0" applyFont="1" applyFill="1" applyBorder="1" applyAlignment="1" applyProtection="1">
      <alignment horizontal="center" vertical="center" shrinkToFit="1"/>
      <protection locked="0"/>
    </xf>
    <xf numFmtId="0" fontId="20" fillId="0" borderId="7" xfId="3" applyFont="1" applyBorder="1" applyAlignment="1">
      <alignment horizontal="center" vertical="center"/>
    </xf>
    <xf numFmtId="0" fontId="20" fillId="0" borderId="6" xfId="3" applyFont="1" applyBorder="1" applyAlignment="1">
      <alignment horizontal="center" vertical="center"/>
    </xf>
    <xf numFmtId="0" fontId="20" fillId="0" borderId="8" xfId="3" applyFont="1" applyBorder="1" applyAlignment="1">
      <alignment horizontal="center" vertical="center"/>
    </xf>
    <xf numFmtId="49" fontId="34" fillId="4" borderId="7" xfId="0" applyNumberFormat="1" applyFont="1" applyFill="1" applyBorder="1" applyAlignment="1" applyProtection="1">
      <alignment horizontal="center" vertical="center"/>
      <protection locked="0"/>
    </xf>
    <xf numFmtId="49" fontId="34" fillId="4" borderId="6" xfId="0" applyNumberFormat="1" applyFont="1" applyFill="1" applyBorder="1" applyAlignment="1" applyProtection="1">
      <alignment horizontal="center" vertical="center"/>
      <protection locked="0"/>
    </xf>
    <xf numFmtId="49" fontId="34" fillId="4" borderId="8" xfId="0" applyNumberFormat="1" applyFont="1" applyFill="1" applyBorder="1" applyAlignment="1" applyProtection="1">
      <alignment horizontal="center" vertical="center"/>
      <protection locked="0"/>
    </xf>
    <xf numFmtId="0" fontId="18" fillId="0" borderId="10" xfId="3" applyFont="1" applyBorder="1" applyAlignment="1">
      <alignment horizontal="center" vertical="center"/>
    </xf>
    <xf numFmtId="0" fontId="18" fillId="0" borderId="3" xfId="3" applyFont="1" applyBorder="1" applyAlignment="1">
      <alignment horizontal="center" vertical="center"/>
    </xf>
    <xf numFmtId="0" fontId="18" fillId="0" borderId="11" xfId="3" applyFont="1" applyBorder="1" applyAlignment="1">
      <alignment horizontal="center" vertical="center"/>
    </xf>
    <xf numFmtId="49" fontId="34" fillId="2" borderId="17" xfId="0" applyNumberFormat="1" applyFont="1" applyFill="1" applyBorder="1" applyAlignment="1" applyProtection="1">
      <alignment horizontal="center" vertical="center"/>
      <protection locked="0"/>
    </xf>
    <xf numFmtId="49" fontId="34" fillId="2" borderId="3" xfId="0" applyNumberFormat="1" applyFont="1" applyFill="1" applyBorder="1" applyAlignment="1" applyProtection="1">
      <alignment horizontal="center" vertical="center"/>
      <protection locked="0"/>
    </xf>
    <xf numFmtId="49" fontId="34" fillId="2" borderId="18" xfId="0" applyNumberFormat="1" applyFont="1" applyFill="1" applyBorder="1" applyAlignment="1" applyProtection="1">
      <alignment horizontal="center" vertical="center"/>
      <protection locked="0"/>
    </xf>
    <xf numFmtId="49" fontId="34" fillId="2" borderId="19" xfId="0" applyNumberFormat="1" applyFont="1" applyFill="1" applyBorder="1" applyAlignment="1" applyProtection="1">
      <alignment horizontal="center" vertical="center"/>
      <protection locked="0"/>
    </xf>
    <xf numFmtId="49" fontId="34" fillId="2" borderId="20" xfId="0" applyNumberFormat="1" applyFont="1" applyFill="1" applyBorder="1" applyAlignment="1" applyProtection="1">
      <alignment horizontal="center" vertical="center"/>
      <protection locked="0"/>
    </xf>
    <xf numFmtId="49" fontId="34" fillId="2" borderId="21" xfId="0" applyNumberFormat="1" applyFont="1" applyFill="1" applyBorder="1" applyAlignment="1" applyProtection="1">
      <alignment horizontal="center" vertical="center"/>
      <protection locked="0"/>
    </xf>
    <xf numFmtId="178" fontId="30" fillId="2" borderId="7" xfId="0" applyNumberFormat="1" applyFont="1" applyFill="1" applyBorder="1" applyAlignment="1" applyProtection="1">
      <alignment horizontal="center" vertical="center"/>
      <protection locked="0"/>
    </xf>
    <xf numFmtId="178" fontId="30" fillId="2" borderId="6" xfId="0" applyNumberFormat="1" applyFont="1" applyFill="1" applyBorder="1" applyAlignment="1" applyProtection="1">
      <alignment horizontal="center" vertical="center"/>
      <protection locked="0"/>
    </xf>
    <xf numFmtId="178" fontId="30" fillId="2" borderId="8" xfId="0" applyNumberFormat="1" applyFont="1" applyFill="1" applyBorder="1" applyAlignment="1" applyProtection="1">
      <alignment horizontal="center" vertical="center"/>
      <protection locked="0"/>
    </xf>
    <xf numFmtId="0" fontId="35" fillId="2" borderId="10" xfId="0" applyFont="1" applyFill="1" applyBorder="1" applyAlignment="1" applyProtection="1">
      <alignment horizontal="center" vertical="center" shrinkToFit="1"/>
      <protection locked="0"/>
    </xf>
    <xf numFmtId="0" fontId="35" fillId="2" borderId="3" xfId="0" applyFont="1" applyFill="1" applyBorder="1" applyAlignment="1" applyProtection="1">
      <alignment horizontal="center" vertical="center" shrinkToFit="1"/>
      <protection locked="0"/>
    </xf>
    <xf numFmtId="0" fontId="35" fillId="2" borderId="5" xfId="0" applyFont="1" applyFill="1" applyBorder="1" applyAlignment="1" applyProtection="1">
      <alignment horizontal="center" vertical="center" shrinkToFit="1"/>
      <protection locked="0"/>
    </xf>
    <xf numFmtId="0" fontId="35" fillId="2" borderId="4" xfId="0" applyFont="1" applyFill="1" applyBorder="1" applyAlignment="1" applyProtection="1">
      <alignment horizontal="center" vertical="center" shrinkToFit="1"/>
      <protection locked="0"/>
    </xf>
    <xf numFmtId="0" fontId="22" fillId="5" borderId="14" xfId="3" applyFont="1" applyFill="1" applyBorder="1" applyAlignment="1">
      <alignment horizontal="center" vertical="center"/>
    </xf>
    <xf numFmtId="0" fontId="22" fillId="5" borderId="15" xfId="3" applyFont="1" applyFill="1" applyBorder="1" applyAlignment="1">
      <alignment horizontal="center" vertical="center"/>
    </xf>
    <xf numFmtId="0" fontId="22" fillId="5" borderId="16" xfId="3" applyFont="1" applyFill="1" applyBorder="1" applyAlignment="1">
      <alignment horizontal="center" vertical="center"/>
    </xf>
    <xf numFmtId="0" fontId="9" fillId="2" borderId="7" xfId="3" applyFont="1" applyFill="1" applyBorder="1" applyAlignment="1" applyProtection="1">
      <alignment horizontal="center" vertical="center"/>
      <protection locked="0"/>
    </xf>
    <xf numFmtId="0" fontId="9" fillId="2" borderId="6" xfId="3" applyFont="1" applyFill="1" applyBorder="1" applyAlignment="1" applyProtection="1">
      <alignment horizontal="center" vertical="center"/>
      <protection locked="0"/>
    </xf>
    <xf numFmtId="0" fontId="9" fillId="2" borderId="8" xfId="3" applyFont="1" applyFill="1" applyBorder="1" applyAlignment="1" applyProtection="1">
      <alignment horizontal="center" vertical="center"/>
      <protection locked="0"/>
    </xf>
    <xf numFmtId="0" fontId="18" fillId="0" borderId="10" xfId="3" applyFont="1" applyBorder="1" applyAlignment="1">
      <alignment horizontal="center" vertical="center" wrapText="1"/>
    </xf>
    <xf numFmtId="0" fontId="18" fillId="0" borderId="3" xfId="3" applyFont="1" applyBorder="1" applyAlignment="1">
      <alignment horizontal="center" vertical="center" wrapText="1"/>
    </xf>
    <xf numFmtId="0" fontId="18" fillId="0" borderId="11" xfId="3" applyFont="1" applyBorder="1" applyAlignment="1">
      <alignment horizontal="center" vertical="center" wrapText="1"/>
    </xf>
    <xf numFmtId="0" fontId="18" fillId="0" borderId="5" xfId="3" applyFont="1" applyBorder="1" applyAlignment="1">
      <alignment horizontal="center" vertical="center" wrapText="1"/>
    </xf>
    <xf numFmtId="0" fontId="18" fillId="0" borderId="4" xfId="3" applyFont="1" applyBorder="1" applyAlignment="1">
      <alignment horizontal="center" vertical="center" wrapText="1"/>
    </xf>
    <xf numFmtId="0" fontId="18" fillId="0" borderId="9" xfId="3" applyFont="1" applyBorder="1" applyAlignment="1">
      <alignment horizontal="center" vertical="center" wrapText="1"/>
    </xf>
    <xf numFmtId="0" fontId="18" fillId="0" borderId="5" xfId="3" applyFont="1" applyBorder="1" applyAlignment="1" applyProtection="1">
      <alignment horizontal="left" vertical="center" wrapText="1"/>
      <protection locked="0"/>
    </xf>
    <xf numFmtId="0" fontId="18" fillId="0" borderId="4" xfId="3" applyFont="1" applyBorder="1" applyAlignment="1" applyProtection="1">
      <alignment horizontal="left" vertical="center" wrapText="1"/>
      <protection locked="0"/>
    </xf>
    <xf numFmtId="0" fontId="18" fillId="0" borderId="9" xfId="3" applyFont="1" applyBorder="1" applyAlignment="1" applyProtection="1">
      <alignment horizontal="left" vertical="center" wrapText="1"/>
      <protection locked="0"/>
    </xf>
    <xf numFmtId="176" fontId="8" fillId="4" borderId="1" xfId="0" applyNumberFormat="1" applyFont="1" applyFill="1" applyBorder="1" applyAlignment="1" applyProtection="1">
      <alignment horizontal="center" vertical="center" shrinkToFit="1"/>
      <protection locked="0"/>
    </xf>
    <xf numFmtId="0" fontId="9" fillId="2" borderId="1" xfId="3" applyFont="1" applyFill="1" applyBorder="1" applyAlignment="1" applyProtection="1">
      <alignment horizontal="left" vertical="center" shrinkToFit="1"/>
      <protection locked="0"/>
    </xf>
    <xf numFmtId="0" fontId="31" fillId="0" borderId="4" xfId="3" applyFont="1" applyBorder="1" applyAlignment="1">
      <alignment horizontal="right" vertical="center"/>
    </xf>
    <xf numFmtId="0" fontId="30" fillId="0" borderId="7" xfId="0" applyFont="1" applyBorder="1" applyAlignment="1">
      <alignment horizontal="center" vertical="center"/>
    </xf>
    <xf numFmtId="0" fontId="30" fillId="0" borderId="6" xfId="0" applyFont="1" applyBorder="1" applyAlignment="1">
      <alignment horizontal="center" vertical="center"/>
    </xf>
    <xf numFmtId="0" fontId="30" fillId="0" borderId="8" xfId="0" applyFont="1" applyBorder="1" applyAlignment="1">
      <alignment horizontal="center" vertical="center"/>
    </xf>
    <xf numFmtId="0" fontId="17" fillId="0" borderId="7" xfId="3" applyFont="1" applyBorder="1" applyAlignment="1">
      <alignment horizontal="center" vertical="center"/>
    </xf>
    <xf numFmtId="0" fontId="17" fillId="0" borderId="6" xfId="3" applyFont="1" applyBorder="1" applyAlignment="1">
      <alignment horizontal="center" vertical="center"/>
    </xf>
    <xf numFmtId="0" fontId="17" fillId="0" borderId="8" xfId="3" applyFont="1" applyBorder="1" applyAlignment="1">
      <alignment horizontal="center" vertical="center"/>
    </xf>
    <xf numFmtId="0" fontId="31" fillId="0" borderId="7" xfId="3" applyFont="1" applyBorder="1" applyAlignment="1">
      <alignment horizontal="right" vertical="center"/>
    </xf>
    <xf numFmtId="0" fontId="31" fillId="0" borderId="6" xfId="3" applyFont="1" applyBorder="1" applyAlignment="1">
      <alignment horizontal="right" vertical="center"/>
    </xf>
    <xf numFmtId="0" fontId="31" fillId="0" borderId="3" xfId="3" applyFont="1" applyBorder="1" applyAlignment="1">
      <alignment horizontal="center" vertical="center"/>
    </xf>
    <xf numFmtId="0" fontId="18" fillId="0" borderId="10" xfId="3" applyFont="1" applyBorder="1" applyAlignment="1">
      <alignment horizontal="center" vertical="center" shrinkToFit="1"/>
    </xf>
    <xf numFmtId="0" fontId="18" fillId="0" borderId="3" xfId="3" applyFont="1" applyBorder="1" applyAlignment="1">
      <alignment horizontal="center" vertical="center" shrinkToFit="1"/>
    </xf>
    <xf numFmtId="0" fontId="18" fillId="0" borderId="11" xfId="3" applyFont="1" applyBorder="1" applyAlignment="1">
      <alignment horizontal="center" vertical="center" shrinkToFit="1"/>
    </xf>
    <xf numFmtId="0" fontId="18" fillId="0" borderId="5" xfId="3" applyFont="1" applyBorder="1" applyAlignment="1">
      <alignment horizontal="center" vertical="center" shrinkToFit="1"/>
    </xf>
    <xf numFmtId="0" fontId="18" fillId="0" borderId="4" xfId="3" applyFont="1" applyBorder="1" applyAlignment="1">
      <alignment horizontal="center" vertical="center" shrinkToFit="1"/>
    </xf>
    <xf numFmtId="0" fontId="18" fillId="0" borderId="9" xfId="3" applyFont="1" applyBorder="1" applyAlignment="1">
      <alignment horizontal="center" vertical="center" shrinkToFit="1"/>
    </xf>
    <xf numFmtId="0" fontId="31" fillId="0" borderId="4" xfId="3" applyFont="1" applyBorder="1" applyAlignment="1">
      <alignment horizontal="center" vertical="center"/>
    </xf>
    <xf numFmtId="0" fontId="18" fillId="0" borderId="4" xfId="3" applyFont="1" applyBorder="1" applyAlignment="1">
      <alignment horizontal="center" vertical="center"/>
    </xf>
    <xf numFmtId="0" fontId="18" fillId="0" borderId="5" xfId="3" applyFont="1" applyBorder="1" applyAlignment="1">
      <alignment horizontal="center" vertical="center"/>
    </xf>
    <xf numFmtId="0" fontId="18" fillId="0" borderId="9" xfId="3" applyFont="1" applyBorder="1" applyAlignment="1">
      <alignment horizontal="center" vertical="center"/>
    </xf>
    <xf numFmtId="0" fontId="27" fillId="0" borderId="0" xfId="3" applyFont="1" applyAlignment="1">
      <alignment horizontal="center" vertical="center" shrinkToFit="1"/>
    </xf>
    <xf numFmtId="49" fontId="43" fillId="0" borderId="0" xfId="3" applyNumberFormat="1" applyFont="1" applyAlignment="1">
      <alignment horizontal="left" vertical="center" shrinkToFit="1"/>
    </xf>
    <xf numFmtId="0" fontId="44" fillId="0" borderId="0" xfId="3" applyFont="1" applyAlignment="1">
      <alignment horizontal="center" vertical="center" shrinkToFit="1"/>
    </xf>
    <xf numFmtId="0" fontId="39" fillId="0" borderId="0" xfId="3" applyFont="1" applyAlignment="1">
      <alignment horizontal="center" vertical="center" shrinkToFit="1"/>
    </xf>
    <xf numFmtId="177" fontId="37" fillId="0" borderId="0" xfId="0" applyNumberFormat="1" applyFont="1" applyAlignment="1">
      <alignment horizontal="center" vertical="center" shrinkToFit="1"/>
    </xf>
    <xf numFmtId="177" fontId="35" fillId="0" borderId="0" xfId="0" applyNumberFormat="1" applyFont="1" applyAlignment="1">
      <alignment horizontal="left" vertical="center" shrinkToFit="1"/>
    </xf>
    <xf numFmtId="0" fontId="46" fillId="0" borderId="0" xfId="3" applyFont="1" applyAlignment="1">
      <alignment horizontal="center" vertical="center" shrinkToFit="1"/>
    </xf>
    <xf numFmtId="0" fontId="46" fillId="0" borderId="0" xfId="3" applyFont="1" applyAlignment="1">
      <alignment horizontal="left" vertical="center" shrinkToFit="1"/>
    </xf>
    <xf numFmtId="0" fontId="0" fillId="0" borderId="0" xfId="0" applyAlignment="1">
      <alignment horizontal="center" vertical="center"/>
    </xf>
    <xf numFmtId="0" fontId="18" fillId="0" borderId="2" xfId="3" applyFont="1" applyBorder="1" applyAlignment="1">
      <alignment horizontal="center" vertical="center" shrinkToFit="1"/>
    </xf>
    <xf numFmtId="0" fontId="18" fillId="0" borderId="0" xfId="3" applyFont="1" applyBorder="1" applyAlignment="1">
      <alignment horizontal="center" vertical="center" shrinkToFit="1"/>
    </xf>
    <xf numFmtId="0" fontId="18" fillId="0" borderId="12" xfId="3" applyFont="1" applyBorder="1" applyAlignment="1">
      <alignment horizontal="center" vertical="center" shrinkToFit="1"/>
    </xf>
    <xf numFmtId="0" fontId="18" fillId="0" borderId="2" xfId="3" applyFont="1" applyBorder="1">
      <alignment vertical="center"/>
    </xf>
    <xf numFmtId="0" fontId="18" fillId="0" borderId="0" xfId="3" applyFont="1" applyBorder="1">
      <alignment vertical="center"/>
    </xf>
    <xf numFmtId="0" fontId="17" fillId="0" borderId="0" xfId="3" applyFont="1" applyBorder="1">
      <alignment vertical="center"/>
    </xf>
    <xf numFmtId="0" fontId="31" fillId="0" borderId="0" xfId="3" applyFont="1" applyBorder="1" applyAlignment="1">
      <alignment horizontal="center" vertical="center"/>
    </xf>
    <xf numFmtId="0" fontId="18" fillId="0" borderId="0" xfId="3" applyFont="1" applyBorder="1" applyAlignment="1">
      <alignment horizontal="center" vertical="center"/>
    </xf>
    <xf numFmtId="0" fontId="18" fillId="0" borderId="0" xfId="3" applyFont="1" applyBorder="1" applyAlignment="1">
      <alignment horizontal="right" vertical="center"/>
    </xf>
    <xf numFmtId="0" fontId="31" fillId="0" borderId="0" xfId="3" applyFont="1" applyBorder="1" applyAlignment="1">
      <alignment horizontal="right" vertical="center"/>
    </xf>
    <xf numFmtId="0" fontId="18" fillId="0" borderId="12" xfId="3" applyFont="1" applyBorder="1">
      <alignment vertical="center"/>
    </xf>
  </cellXfs>
  <cellStyles count="4">
    <cellStyle name="桁区切り" xfId="1" builtinId="6"/>
    <cellStyle name="標準" xfId="0" builtinId="0"/>
    <cellStyle name="標準 2" xfId="2" xr:uid="{00000000-0005-0000-0000-000002000000}"/>
    <cellStyle name="標準 3" xfId="3" xr:uid="{C1DBF485-A9BC-4E22-8C8B-FB593FD1591C}"/>
  </cellStyles>
  <dxfs count="4">
    <dxf>
      <font>
        <color theme="0"/>
      </font>
      <fill>
        <patternFill>
          <bgColor rgb="FFFF0000"/>
        </patternFill>
      </fill>
    </dxf>
    <dxf>
      <font>
        <b/>
        <i/>
        <color rgb="FFFF0000"/>
      </font>
    </dxf>
    <dxf>
      <fill>
        <patternFill patternType="none">
          <bgColor auto="1"/>
        </patternFill>
      </fill>
    </dxf>
    <dxf>
      <fill>
        <patternFill patternType="none">
          <bgColor auto="1"/>
        </patternFill>
      </fill>
    </dxf>
  </dxfs>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D0806"/>
      <rgbColor rgb="001FB714"/>
      <rgbColor rgb="000000D4"/>
      <rgbColor rgb="00FCF305"/>
      <rgbColor rgb="00F20884"/>
      <rgbColor rgb="0000ABEA"/>
      <rgbColor rgb="00900000"/>
      <rgbColor rgb="00006411"/>
      <rgbColor rgb="00000090"/>
      <rgbColor rgb="0090713A"/>
      <rgbColor rgb="004600A5"/>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mruColors>
      <color rgb="FFFFCCFF"/>
      <color rgb="FFFFFFCC"/>
      <color rgb="FFFFCCCC"/>
      <color rgb="FFCCECFF"/>
      <color rgb="FFCCFFCC"/>
      <color rgb="FFCC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theme/theme1.xml><?xml version="1.0" encoding="utf-8"?>
<a:theme xmlns:a="http://schemas.openxmlformats.org/drawingml/2006/main" name="ホワイト">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6FC5560-9BEB-426D-909C-61452B868ADA}">
  <sheetPr>
    <pageSetUpPr fitToPage="1"/>
  </sheetPr>
  <dimension ref="A1:AM66"/>
  <sheetViews>
    <sheetView tabSelected="1" zoomScaleNormal="100" zoomScalePageLayoutView="115" workbookViewId="0">
      <selection activeCell="E9" sqref="E9:H9"/>
    </sheetView>
  </sheetViews>
  <sheetFormatPr defaultColWidth="3.5703125" defaultRowHeight="13.5" x14ac:dyDescent="0.15"/>
  <cols>
    <col min="1" max="1" width="3.5703125" style="46" customWidth="1"/>
    <col min="2" max="11" width="3.5703125" style="46"/>
    <col min="12" max="12" width="3.5703125" style="46" customWidth="1"/>
    <col min="13" max="32" width="3.5703125" style="46"/>
    <col min="33" max="33" width="3.5703125" style="46" customWidth="1"/>
    <col min="34" max="34" width="6.7109375" style="46" hidden="1" customWidth="1"/>
    <col min="35" max="35" width="32.42578125" style="46" hidden="1" customWidth="1"/>
    <col min="36" max="36" width="7.140625" style="46" hidden="1" customWidth="1"/>
    <col min="37" max="38" width="16.140625" style="46" hidden="1" customWidth="1"/>
    <col min="39" max="39" width="11.5703125" style="46" hidden="1" customWidth="1"/>
    <col min="40" max="41" width="3.5703125" style="46" customWidth="1"/>
    <col min="42" max="16384" width="3.5703125" style="46"/>
  </cols>
  <sheetData>
    <row r="1" spans="1:38" customFormat="1" ht="29.45" customHeight="1" x14ac:dyDescent="0.15">
      <c r="A1" s="124" t="s">
        <v>104</v>
      </c>
      <c r="B1" s="125"/>
      <c r="C1" s="125"/>
      <c r="D1" s="125"/>
      <c r="E1" s="125"/>
      <c r="F1" s="125"/>
      <c r="G1" s="125"/>
      <c r="H1" s="126"/>
      <c r="J1" s="58"/>
      <c r="AF1" t="s">
        <v>118</v>
      </c>
    </row>
    <row r="2" spans="1:38" customFormat="1" ht="13.5" customHeight="1" x14ac:dyDescent="0.15">
      <c r="A2" s="59"/>
      <c r="B2" s="59"/>
      <c r="C2" s="59"/>
      <c r="D2" s="59"/>
      <c r="E2" s="59"/>
      <c r="F2" s="59"/>
      <c r="G2" s="59"/>
      <c r="H2" s="59"/>
      <c r="J2" s="58"/>
    </row>
    <row r="3" spans="1:38" s="16" customFormat="1" ht="26.65" customHeight="1" x14ac:dyDescent="0.15">
      <c r="A3" s="131" t="str">
        <f>AH3&amp;"　申込書"</f>
        <v>長水路なみはやマスターズ公認記録会２０２４　申込書</v>
      </c>
      <c r="B3" s="131"/>
      <c r="C3" s="131"/>
      <c r="D3" s="131"/>
      <c r="E3" s="131"/>
      <c r="F3" s="131"/>
      <c r="G3" s="131"/>
      <c r="H3" s="131"/>
      <c r="I3" s="131"/>
      <c r="J3" s="131"/>
      <c r="K3" s="131"/>
      <c r="L3" s="131"/>
      <c r="M3" s="131"/>
      <c r="N3" s="131"/>
      <c r="O3" s="131"/>
      <c r="P3" s="131"/>
      <c r="Q3" s="131"/>
      <c r="R3" s="131"/>
      <c r="S3" s="131"/>
      <c r="T3" s="131"/>
      <c r="U3" s="131"/>
      <c r="V3" s="131"/>
      <c r="W3" s="131"/>
      <c r="X3" s="131"/>
      <c r="Y3" s="131"/>
      <c r="Z3" s="131"/>
      <c r="AA3" s="131"/>
      <c r="AB3" s="131"/>
      <c r="AC3" s="131"/>
      <c r="AD3" s="131"/>
      <c r="AH3" s="16" t="s">
        <v>123</v>
      </c>
    </row>
    <row r="4" spans="1:38" s="16" customFormat="1" ht="9" customHeight="1" x14ac:dyDescent="0.15">
      <c r="A4" s="17"/>
      <c r="B4" s="17"/>
      <c r="C4" s="17"/>
      <c r="D4" s="17"/>
      <c r="E4" s="17"/>
      <c r="F4" s="17"/>
      <c r="G4" s="17"/>
      <c r="H4" s="17"/>
      <c r="I4" s="17"/>
      <c r="J4" s="17"/>
      <c r="K4" s="17"/>
      <c r="L4" s="17"/>
      <c r="M4" s="17"/>
      <c r="N4" s="17"/>
      <c r="O4" s="17"/>
      <c r="P4" s="17"/>
      <c r="Q4" s="17"/>
      <c r="R4" s="17"/>
      <c r="S4" s="60"/>
      <c r="T4" s="60"/>
      <c r="U4" s="60"/>
      <c r="V4" s="60"/>
      <c r="W4" s="60"/>
      <c r="X4" s="60"/>
      <c r="Y4" s="60"/>
      <c r="Z4" s="60"/>
      <c r="AA4" s="60"/>
      <c r="AB4" s="60"/>
      <c r="AC4" s="60"/>
      <c r="AD4" s="60"/>
    </row>
    <row r="5" spans="1:38" s="19" customFormat="1" ht="15" hidden="1" customHeight="1" x14ac:dyDescent="0.15">
      <c r="A5" s="18" t="s">
        <v>54</v>
      </c>
      <c r="S5" s="60"/>
      <c r="T5" s="60"/>
      <c r="U5" s="60"/>
      <c r="V5" s="60"/>
      <c r="W5" s="60"/>
      <c r="X5" s="60"/>
      <c r="Y5" s="60"/>
      <c r="Z5" s="60"/>
      <c r="AA5" s="60"/>
      <c r="AB5" s="60"/>
      <c r="AC5" s="60"/>
      <c r="AD5" s="60"/>
      <c r="AI5" s="19" t="s">
        <v>83</v>
      </c>
    </row>
    <row r="6" spans="1:38" s="19" customFormat="1" ht="27.75" customHeight="1" x14ac:dyDescent="0.15">
      <c r="A6" s="20"/>
      <c r="B6" s="21"/>
      <c r="C6" s="21"/>
      <c r="D6" s="15" t="s">
        <v>53</v>
      </c>
      <c r="E6" s="132">
        <v>45374</v>
      </c>
      <c r="F6" s="132"/>
      <c r="G6" s="132"/>
      <c r="H6" s="132"/>
      <c r="I6" s="132"/>
      <c r="J6" s="132"/>
      <c r="K6" s="132"/>
      <c r="L6" s="132"/>
      <c r="M6" s="132"/>
      <c r="N6" s="132"/>
      <c r="O6" s="132"/>
      <c r="P6" s="132"/>
      <c r="Q6" s="132"/>
      <c r="R6" s="132"/>
      <c r="S6" s="132"/>
      <c r="T6" s="132"/>
      <c r="U6" s="132"/>
      <c r="V6" s="132"/>
      <c r="W6" s="132"/>
      <c r="X6" s="132"/>
      <c r="Y6" s="132"/>
      <c r="Z6" s="132"/>
      <c r="AA6" s="132"/>
      <c r="AB6" s="132"/>
      <c r="AC6" s="132"/>
      <c r="AD6" s="133"/>
      <c r="AI6" s="14">
        <v>45374</v>
      </c>
      <c r="AK6" s="13">
        <v>45355</v>
      </c>
    </row>
    <row r="7" spans="1:38" s="19" customFormat="1" ht="15" customHeight="1" x14ac:dyDescent="0.15">
      <c r="A7" s="18"/>
      <c r="AI7" s="14"/>
      <c r="AJ7" s="13"/>
    </row>
    <row r="8" spans="1:38" s="19" customFormat="1" ht="21.75" customHeight="1" x14ac:dyDescent="0.15">
      <c r="A8" s="22" t="s">
        <v>55</v>
      </c>
      <c r="B8" s="23"/>
      <c r="C8" s="23"/>
      <c r="D8" s="23"/>
      <c r="E8" s="23"/>
      <c r="F8" s="23"/>
      <c r="G8" s="23"/>
      <c r="H8" s="23"/>
      <c r="I8" s="23"/>
      <c r="J8" s="23"/>
      <c r="K8" s="23"/>
      <c r="L8" s="23"/>
      <c r="M8" s="23"/>
      <c r="N8" s="23"/>
      <c r="O8" s="23"/>
      <c r="P8" s="23"/>
      <c r="Q8" s="23"/>
      <c r="R8" s="23"/>
      <c r="S8" s="23"/>
      <c r="T8" s="23"/>
      <c r="U8" s="23"/>
      <c r="V8" s="23"/>
      <c r="W8" s="23"/>
      <c r="X8" s="23"/>
      <c r="Y8" s="23"/>
      <c r="Z8" s="23"/>
      <c r="AA8" s="23"/>
      <c r="AB8" s="23"/>
      <c r="AC8" s="23"/>
      <c r="AD8" s="24"/>
      <c r="AI8" s="14"/>
      <c r="AJ8" s="13"/>
    </row>
    <row r="9" spans="1:38" s="19" customFormat="1" ht="30.75" customHeight="1" x14ac:dyDescent="0.15">
      <c r="A9" s="148" t="s">
        <v>84</v>
      </c>
      <c r="B9" s="149"/>
      <c r="C9" s="150"/>
      <c r="D9" s="26" t="s">
        <v>0</v>
      </c>
      <c r="E9" s="142"/>
      <c r="F9" s="142"/>
      <c r="G9" s="142"/>
      <c r="H9" s="143"/>
      <c r="I9" s="140"/>
      <c r="J9" s="140"/>
      <c r="K9" s="140"/>
      <c r="L9" s="140"/>
      <c r="M9" s="140"/>
      <c r="N9" s="140"/>
      <c r="O9" s="140"/>
      <c r="P9" s="140"/>
      <c r="Q9" s="140"/>
      <c r="R9" s="140"/>
      <c r="S9" s="140"/>
      <c r="T9" s="140"/>
      <c r="U9" s="140"/>
      <c r="V9" s="140"/>
      <c r="W9" s="140"/>
      <c r="X9" s="140"/>
      <c r="Y9" s="140"/>
      <c r="Z9" s="140"/>
      <c r="AA9" s="140"/>
      <c r="AB9" s="140"/>
      <c r="AC9" s="140"/>
      <c r="AD9" s="141"/>
      <c r="AH9" s="25" t="s">
        <v>99</v>
      </c>
      <c r="AI9" s="14"/>
      <c r="AJ9" s="13"/>
    </row>
    <row r="10" spans="1:38" s="19" customFormat="1" ht="27.75" customHeight="1" thickBot="1" x14ac:dyDescent="0.2">
      <c r="A10" s="102" t="s">
        <v>56</v>
      </c>
      <c r="B10" s="103"/>
      <c r="C10" s="104"/>
      <c r="D10" s="151"/>
      <c r="E10" s="152"/>
      <c r="F10" s="152"/>
      <c r="G10" s="152"/>
      <c r="H10" s="152"/>
      <c r="I10" s="152"/>
      <c r="J10" s="152"/>
      <c r="K10" s="152"/>
      <c r="L10" s="152"/>
      <c r="M10" s="152"/>
      <c r="N10" s="152"/>
      <c r="O10" s="153"/>
      <c r="P10" s="134" t="s">
        <v>57</v>
      </c>
      <c r="Q10" s="135"/>
      <c r="R10" s="136"/>
      <c r="S10" s="137"/>
      <c r="T10" s="138"/>
      <c r="U10" s="138"/>
      <c r="V10" s="138"/>
      <c r="W10" s="138"/>
      <c r="X10" s="138"/>
      <c r="Y10" s="138"/>
      <c r="Z10" s="138"/>
      <c r="AA10" s="138"/>
      <c r="AB10" s="138"/>
      <c r="AC10" s="138"/>
      <c r="AD10" s="139"/>
      <c r="AI10" s="14"/>
      <c r="AJ10" s="13"/>
    </row>
    <row r="11" spans="1:38" s="19" customFormat="1" ht="27.75" customHeight="1" x14ac:dyDescent="0.15">
      <c r="A11" s="119" t="s">
        <v>58</v>
      </c>
      <c r="B11" s="120"/>
      <c r="C11" s="144"/>
      <c r="D11" s="151"/>
      <c r="E11" s="152"/>
      <c r="F11" s="152"/>
      <c r="G11" s="152"/>
      <c r="H11" s="152"/>
      <c r="I11" s="152"/>
      <c r="J11" s="152"/>
      <c r="K11" s="152"/>
      <c r="L11" s="152"/>
      <c r="M11" s="152"/>
      <c r="N11" s="152"/>
      <c r="O11" s="152"/>
      <c r="P11" s="170" t="s">
        <v>59</v>
      </c>
      <c r="Q11" s="171"/>
      <c r="R11" s="171"/>
      <c r="S11" s="171"/>
      <c r="T11" s="171"/>
      <c r="U11" s="171"/>
      <c r="V11" s="171"/>
      <c r="W11" s="171"/>
      <c r="X11" s="171"/>
      <c r="Y11" s="171"/>
      <c r="Z11" s="171"/>
      <c r="AA11" s="171"/>
      <c r="AB11" s="171"/>
      <c r="AC11" s="171"/>
      <c r="AD11" s="172"/>
      <c r="AI11" s="14"/>
      <c r="AJ11" s="13"/>
    </row>
    <row r="12" spans="1:38" s="19" customFormat="1" ht="15" customHeight="1" x14ac:dyDescent="0.15">
      <c r="A12" s="176" t="s">
        <v>97</v>
      </c>
      <c r="B12" s="177"/>
      <c r="C12" s="178"/>
      <c r="D12" s="166"/>
      <c r="E12" s="167"/>
      <c r="F12" s="167"/>
      <c r="G12" s="167"/>
      <c r="H12" s="167"/>
      <c r="I12" s="167"/>
      <c r="J12" s="167"/>
      <c r="K12" s="167"/>
      <c r="L12" s="167"/>
      <c r="M12" s="167"/>
      <c r="N12" s="167"/>
      <c r="O12" s="167"/>
      <c r="P12" s="157"/>
      <c r="Q12" s="158"/>
      <c r="R12" s="158"/>
      <c r="S12" s="158"/>
      <c r="T12" s="158"/>
      <c r="U12" s="158"/>
      <c r="V12" s="158"/>
      <c r="W12" s="158"/>
      <c r="X12" s="158"/>
      <c r="Y12" s="158"/>
      <c r="Z12" s="158"/>
      <c r="AA12" s="158"/>
      <c r="AB12" s="158"/>
      <c r="AC12" s="158"/>
      <c r="AD12" s="159"/>
    </row>
    <row r="13" spans="1:38" s="16" customFormat="1" ht="21" customHeight="1" thickBot="1" x14ac:dyDescent="0.2">
      <c r="A13" s="179"/>
      <c r="B13" s="180"/>
      <c r="C13" s="181"/>
      <c r="D13" s="168"/>
      <c r="E13" s="169"/>
      <c r="F13" s="169"/>
      <c r="G13" s="169"/>
      <c r="H13" s="169"/>
      <c r="I13" s="169"/>
      <c r="J13" s="169"/>
      <c r="K13" s="169"/>
      <c r="L13" s="169"/>
      <c r="M13" s="169"/>
      <c r="N13" s="169"/>
      <c r="O13" s="169"/>
      <c r="P13" s="160"/>
      <c r="Q13" s="161"/>
      <c r="R13" s="161"/>
      <c r="S13" s="161"/>
      <c r="T13" s="161"/>
      <c r="U13" s="161"/>
      <c r="V13" s="161"/>
      <c r="W13" s="161"/>
      <c r="X13" s="161"/>
      <c r="Y13" s="161"/>
      <c r="Z13" s="161"/>
      <c r="AA13" s="161"/>
      <c r="AB13" s="161"/>
      <c r="AC13" s="161"/>
      <c r="AD13" s="162"/>
      <c r="AE13" s="19"/>
      <c r="AF13" s="19"/>
      <c r="AG13" s="19"/>
      <c r="AH13" s="19"/>
      <c r="AI13" s="19"/>
      <c r="AJ13" s="19"/>
      <c r="AK13" s="19"/>
      <c r="AL13" s="19"/>
    </row>
    <row r="14" spans="1:38" s="16" customFormat="1" ht="9.9499999999999993" customHeight="1" x14ac:dyDescent="0.15">
      <c r="A14" s="19"/>
      <c r="B14" s="19"/>
      <c r="C14" s="19"/>
      <c r="D14" s="19"/>
      <c r="E14" s="19"/>
      <c r="F14" s="19"/>
      <c r="G14" s="19"/>
      <c r="H14" s="19"/>
      <c r="I14" s="19"/>
      <c r="J14" s="19"/>
      <c r="K14" s="19"/>
      <c r="L14" s="19"/>
      <c r="M14" s="19"/>
      <c r="N14" s="19"/>
      <c r="O14" s="19"/>
      <c r="P14" s="19"/>
      <c r="Q14" s="19"/>
      <c r="R14" s="19"/>
      <c r="S14" s="19"/>
      <c r="T14" s="19"/>
      <c r="U14" s="19"/>
      <c r="V14" s="19"/>
      <c r="W14" s="19"/>
      <c r="X14" s="19"/>
      <c r="Y14" s="19"/>
      <c r="Z14" s="19"/>
      <c r="AA14" s="19"/>
      <c r="AB14" s="19"/>
      <c r="AC14" s="19"/>
      <c r="AD14" s="19"/>
      <c r="AE14" s="19"/>
      <c r="AF14" s="19"/>
      <c r="AG14" s="19"/>
      <c r="AH14" s="19"/>
      <c r="AK14" s="19"/>
      <c r="AL14" s="19"/>
    </row>
    <row r="15" spans="1:38" s="16" customFormat="1" ht="23.25" customHeight="1" x14ac:dyDescent="0.15">
      <c r="A15" s="114" t="s">
        <v>94</v>
      </c>
      <c r="B15" s="114"/>
      <c r="C15" s="114"/>
      <c r="D15" s="114"/>
      <c r="E15" s="114"/>
      <c r="F15" s="114"/>
      <c r="G15" s="163"/>
      <c r="H15" s="164"/>
      <c r="I15" s="164"/>
      <c r="J15" s="164"/>
      <c r="K15" s="164"/>
      <c r="L15" s="164"/>
      <c r="M15" s="164"/>
      <c r="N15" s="164"/>
      <c r="O15" s="164"/>
      <c r="P15" s="165"/>
      <c r="Q15" s="102" t="s">
        <v>48</v>
      </c>
      <c r="R15" s="103"/>
      <c r="S15" s="104"/>
      <c r="T15" s="173"/>
      <c r="U15" s="174"/>
      <c r="V15" s="174"/>
      <c r="W15" s="175"/>
      <c r="X15" s="102" t="s">
        <v>80</v>
      </c>
      <c r="Y15" s="103"/>
      <c r="Z15" s="104"/>
      <c r="AA15" s="188" t="str">
        <f>IF(G15="","",YEAR(AI6)-YEAR(G15))</f>
        <v/>
      </c>
      <c r="AB15" s="189"/>
      <c r="AC15" s="189"/>
      <c r="AD15" s="190"/>
      <c r="AE15" s="19"/>
      <c r="AF15" s="19"/>
      <c r="AG15" s="19"/>
      <c r="AH15" s="19"/>
      <c r="AK15" s="19"/>
      <c r="AL15" s="19"/>
    </row>
    <row r="16" spans="1:38" s="16" customFormat="1" ht="17.25" customHeight="1" x14ac:dyDescent="0.15">
      <c r="A16" s="102"/>
      <c r="B16" s="103"/>
      <c r="C16" s="103"/>
      <c r="D16" s="103"/>
      <c r="E16" s="103"/>
      <c r="F16" s="104"/>
      <c r="G16" s="130" t="s">
        <v>1</v>
      </c>
      <c r="H16" s="130"/>
      <c r="I16" s="130"/>
      <c r="J16" s="130"/>
      <c r="K16" s="130"/>
      <c r="L16" s="130"/>
      <c r="M16" s="130"/>
      <c r="N16" s="130"/>
      <c r="O16" s="130"/>
      <c r="P16" s="130"/>
      <c r="Q16" s="130"/>
      <c r="R16" s="130"/>
      <c r="S16" s="130" t="s">
        <v>2</v>
      </c>
      <c r="T16" s="130"/>
      <c r="U16" s="130"/>
      <c r="V16" s="130"/>
      <c r="W16" s="130"/>
      <c r="X16" s="130"/>
      <c r="Y16" s="130"/>
      <c r="Z16" s="130"/>
      <c r="AA16" s="130"/>
      <c r="AB16" s="130"/>
      <c r="AC16" s="130"/>
      <c r="AD16" s="130"/>
      <c r="AE16" s="19"/>
      <c r="AF16" s="19"/>
      <c r="AG16" s="19"/>
      <c r="AH16" s="19"/>
      <c r="AI16" s="16" t="s">
        <v>26</v>
      </c>
      <c r="AJ16" s="16" t="s">
        <v>85</v>
      </c>
      <c r="AK16" s="19"/>
      <c r="AL16" s="19"/>
    </row>
    <row r="17" spans="1:39" s="16" customFormat="1" ht="23.25" customHeight="1" x14ac:dyDescent="0.15">
      <c r="A17" s="102" t="s">
        <v>93</v>
      </c>
      <c r="B17" s="103"/>
      <c r="C17" s="103"/>
      <c r="D17" s="103"/>
      <c r="E17" s="103"/>
      <c r="F17" s="104"/>
      <c r="G17" s="145"/>
      <c r="H17" s="146"/>
      <c r="I17" s="146"/>
      <c r="J17" s="146"/>
      <c r="K17" s="146"/>
      <c r="L17" s="146"/>
      <c r="M17" s="146"/>
      <c r="N17" s="146"/>
      <c r="O17" s="146"/>
      <c r="P17" s="146"/>
      <c r="Q17" s="146"/>
      <c r="R17" s="147"/>
      <c r="S17" s="145"/>
      <c r="T17" s="146"/>
      <c r="U17" s="146"/>
      <c r="V17" s="146"/>
      <c r="W17" s="146"/>
      <c r="X17" s="146"/>
      <c r="Y17" s="146"/>
      <c r="Z17" s="146"/>
      <c r="AA17" s="146"/>
      <c r="AB17" s="146"/>
      <c r="AC17" s="146"/>
      <c r="AD17" s="147"/>
      <c r="AE17" s="19"/>
      <c r="AF17" s="19"/>
      <c r="AG17" s="19"/>
      <c r="AH17" s="19"/>
      <c r="AI17" s="16" t="str">
        <f>ASC(TRIM(G17))&amp;" "&amp;ASC(TRIM(S17))</f>
        <v xml:space="preserve"> </v>
      </c>
      <c r="AK17" s="19"/>
      <c r="AL17" s="19"/>
    </row>
    <row r="18" spans="1:39" s="16" customFormat="1" ht="23.25" hidden="1" customHeight="1" x14ac:dyDescent="0.15">
      <c r="A18" s="50"/>
      <c r="B18" s="48"/>
      <c r="C18" s="48"/>
      <c r="D18" s="48"/>
      <c r="E18" s="48"/>
      <c r="F18" s="49"/>
      <c r="G18" s="51"/>
      <c r="H18" s="52"/>
      <c r="I18" s="52"/>
      <c r="J18" s="52"/>
      <c r="K18" s="52"/>
      <c r="L18" s="52"/>
      <c r="M18" s="52"/>
      <c r="N18" s="52"/>
      <c r="O18" s="52"/>
      <c r="P18" s="52"/>
      <c r="Q18" s="52"/>
      <c r="R18" s="53"/>
      <c r="S18" s="51"/>
      <c r="T18" s="52"/>
      <c r="U18" s="52"/>
      <c r="V18" s="52"/>
      <c r="W18" s="52"/>
      <c r="X18" s="52"/>
      <c r="Y18" s="52"/>
      <c r="Z18" s="52"/>
      <c r="AA18" s="52"/>
      <c r="AB18" s="52"/>
      <c r="AC18" s="52"/>
      <c r="AD18" s="53"/>
      <c r="AE18" s="19"/>
      <c r="AF18" s="19"/>
      <c r="AG18" s="19"/>
      <c r="AH18" s="19"/>
      <c r="AK18" s="19"/>
      <c r="AL18" s="19"/>
    </row>
    <row r="19" spans="1:39" s="16" customFormat="1" ht="23.25" customHeight="1" x14ac:dyDescent="0.15">
      <c r="A19" s="102" t="s">
        <v>79</v>
      </c>
      <c r="B19" s="103"/>
      <c r="C19" s="103"/>
      <c r="D19" s="103"/>
      <c r="E19" s="103"/>
      <c r="F19" s="104"/>
      <c r="G19" s="145"/>
      <c r="H19" s="146"/>
      <c r="I19" s="146"/>
      <c r="J19" s="146"/>
      <c r="K19" s="146"/>
      <c r="L19" s="146"/>
      <c r="M19" s="146"/>
      <c r="N19" s="146"/>
      <c r="O19" s="146"/>
      <c r="P19" s="146"/>
      <c r="Q19" s="146"/>
      <c r="R19" s="147"/>
      <c r="S19" s="145"/>
      <c r="T19" s="146"/>
      <c r="U19" s="146"/>
      <c r="V19" s="146"/>
      <c r="W19" s="146"/>
      <c r="X19" s="146"/>
      <c r="Y19" s="146"/>
      <c r="Z19" s="146"/>
      <c r="AA19" s="146"/>
      <c r="AB19" s="146"/>
      <c r="AC19" s="146"/>
      <c r="AD19" s="147"/>
      <c r="AE19" s="19"/>
      <c r="AF19" s="19"/>
      <c r="AG19" s="19"/>
      <c r="AH19" s="19"/>
      <c r="AI19" s="16" t="str">
        <f>TRIM(G19)&amp;"　"&amp;TRIM(S19)</f>
        <v>　</v>
      </c>
      <c r="AJ19" s="16">
        <f>COUNTA(G21:X22)</f>
        <v>0</v>
      </c>
      <c r="AK19" s="19"/>
      <c r="AL19" s="19"/>
    </row>
    <row r="20" spans="1:39" s="16" customFormat="1" ht="20.25" customHeight="1" x14ac:dyDescent="0.15">
      <c r="A20" s="102"/>
      <c r="B20" s="103"/>
      <c r="C20" s="103"/>
      <c r="D20" s="103"/>
      <c r="E20" s="103"/>
      <c r="F20" s="104"/>
      <c r="G20" s="191" t="s">
        <v>3</v>
      </c>
      <c r="H20" s="192"/>
      <c r="I20" s="192"/>
      <c r="J20" s="192"/>
      <c r="K20" s="192"/>
      <c r="L20" s="192"/>
      <c r="M20" s="192"/>
      <c r="N20" s="192"/>
      <c r="O20" s="192"/>
      <c r="P20" s="192"/>
      <c r="Q20" s="192"/>
      <c r="R20" s="192"/>
      <c r="S20" s="192"/>
      <c r="T20" s="192"/>
      <c r="U20" s="192"/>
      <c r="V20" s="192"/>
      <c r="W20" s="192"/>
      <c r="X20" s="193"/>
      <c r="Y20" s="130" t="s">
        <v>31</v>
      </c>
      <c r="Z20" s="130"/>
      <c r="AA20" s="130"/>
      <c r="AB20" s="130"/>
      <c r="AC20" s="130"/>
      <c r="AD20" s="130"/>
      <c r="AE20" s="19"/>
      <c r="AF20" s="19"/>
      <c r="AG20" s="19"/>
      <c r="AH20" s="27"/>
      <c r="AI20" s="28"/>
      <c r="AJ20" s="28"/>
      <c r="AM20" s="16" t="s">
        <v>116</v>
      </c>
    </row>
    <row r="21" spans="1:39" s="16" customFormat="1" ht="30" customHeight="1" x14ac:dyDescent="0.15">
      <c r="A21" s="102" t="s">
        <v>81</v>
      </c>
      <c r="B21" s="103"/>
      <c r="C21" s="103"/>
      <c r="D21" s="103"/>
      <c r="E21" s="103"/>
      <c r="F21" s="104"/>
      <c r="G21" s="127"/>
      <c r="H21" s="128"/>
      <c r="I21" s="128"/>
      <c r="J21" s="128"/>
      <c r="K21" s="128"/>
      <c r="L21" s="128"/>
      <c r="M21" s="128"/>
      <c r="N21" s="128"/>
      <c r="O21" s="128"/>
      <c r="P21" s="128"/>
      <c r="Q21" s="128"/>
      <c r="R21" s="128"/>
      <c r="S21" s="128"/>
      <c r="T21" s="128"/>
      <c r="U21" s="128"/>
      <c r="V21" s="128"/>
      <c r="W21" s="128"/>
      <c r="X21" s="129"/>
      <c r="Y21" s="185"/>
      <c r="Z21" s="185"/>
      <c r="AA21" s="185"/>
      <c r="AB21" s="185"/>
      <c r="AC21" s="185"/>
      <c r="AD21" s="185"/>
      <c r="AE21" s="19"/>
      <c r="AF21" s="19"/>
      <c r="AG21" s="19"/>
      <c r="AH21" s="16" t="str">
        <f>IF(M21="","",VLOOKUP(M21,$AI$47:$AJ$65,2,0)+AK21)</f>
        <v/>
      </c>
      <c r="AI21" s="16">
        <f>IF(G21="",0,VLOOKUP($G21,$AI$46:$AL$84,4,0))</f>
        <v>0</v>
      </c>
      <c r="AJ21" s="16" t="str">
        <f>IF(G21="","",VLOOKUP($G21,$AI$46:$AL$84,2,0))</f>
        <v/>
      </c>
      <c r="AK21" s="16">
        <f>IF(G21="",0,VLOOKUP($G21,$AI$46:$AL$84,3,0))</f>
        <v>0</v>
      </c>
      <c r="AL21" s="16" t="str">
        <f>IF(Y21="","999:99.99"," "&amp;LEFT(RIGHT("  "&amp;TEXT(Y21,"0.00"),7),2)&amp;":"&amp;RIGHT(TEXT(Y21,"0.00"),5))</f>
        <v>999:99.99</v>
      </c>
      <c r="AM21" s="16" t="str">
        <f>IF(G21="","",VLOOKUP($G21,$AI$45:$AM$84,5,0)+IF($T$15="男子",1,0))</f>
        <v/>
      </c>
    </row>
    <row r="22" spans="1:39" s="16" customFormat="1" ht="30" customHeight="1" x14ac:dyDescent="0.15">
      <c r="A22" s="102" t="s">
        <v>82</v>
      </c>
      <c r="B22" s="103"/>
      <c r="C22" s="103"/>
      <c r="D22" s="103"/>
      <c r="E22" s="103"/>
      <c r="F22" s="104"/>
      <c r="G22" s="127"/>
      <c r="H22" s="128"/>
      <c r="I22" s="128"/>
      <c r="J22" s="128"/>
      <c r="K22" s="128"/>
      <c r="L22" s="128"/>
      <c r="M22" s="128"/>
      <c r="N22" s="128"/>
      <c r="O22" s="128"/>
      <c r="P22" s="128"/>
      <c r="Q22" s="128"/>
      <c r="R22" s="128"/>
      <c r="S22" s="128"/>
      <c r="T22" s="128"/>
      <c r="U22" s="128"/>
      <c r="V22" s="128"/>
      <c r="W22" s="128"/>
      <c r="X22" s="129"/>
      <c r="Y22" s="185"/>
      <c r="Z22" s="185"/>
      <c r="AA22" s="185"/>
      <c r="AB22" s="185"/>
      <c r="AC22" s="185"/>
      <c r="AD22" s="185"/>
      <c r="AE22" s="19"/>
      <c r="AF22" s="19"/>
      <c r="AG22" s="19"/>
      <c r="AH22" s="16" t="str">
        <f>IF(M22="","",VLOOKUP(M22,$AI$47:$AJ$65,2,0)+AK22)</f>
        <v/>
      </c>
      <c r="AI22" s="16">
        <f>IF(G22="",0,VLOOKUP($G22,$AI$46:$AL$84,4,0))</f>
        <v>0</v>
      </c>
      <c r="AJ22" s="16" t="str">
        <f>IF(G22="","",VLOOKUP($G22,$AI$46:$AL$84,2,0))</f>
        <v/>
      </c>
      <c r="AK22" s="16">
        <f>IF(G22="",0,VLOOKUP($G22,$AI$46:$AL$84,3,0))</f>
        <v>0</v>
      </c>
      <c r="AL22" s="16" t="str">
        <f>IF(Y22="","999:99.99"," "&amp;LEFT(RIGHT("  "&amp;TEXT(Y22,"0.00"),7),2)&amp;":"&amp;RIGHT(TEXT(Y22,"0.00"),5))</f>
        <v>999:99.99</v>
      </c>
      <c r="AM22" s="16" t="str">
        <f>IF(G22="","",VLOOKUP($G22,$AI$45:$AM$84,5,0)+IF($T$15="男子",1,0))</f>
        <v/>
      </c>
    </row>
    <row r="23" spans="1:39" s="16" customFormat="1" ht="9.9499999999999993" customHeight="1" x14ac:dyDescent="0.15">
      <c r="A23" s="19"/>
      <c r="B23" s="19"/>
      <c r="C23" s="19"/>
      <c r="D23" s="19"/>
      <c r="E23" s="19"/>
      <c r="F23" s="19"/>
      <c r="G23" s="19"/>
      <c r="H23" s="19"/>
      <c r="I23" s="19"/>
      <c r="J23" s="19"/>
      <c r="K23" s="19"/>
      <c r="L23" s="19"/>
      <c r="M23" s="19"/>
      <c r="N23" s="19"/>
      <c r="O23" s="19"/>
      <c r="P23" s="19"/>
      <c r="Q23" s="19"/>
      <c r="R23" s="19"/>
      <c r="S23" s="19"/>
      <c r="T23" s="19"/>
      <c r="U23" s="19"/>
      <c r="V23" s="19"/>
      <c r="W23" s="19"/>
      <c r="X23" s="19"/>
      <c r="Y23" s="19"/>
      <c r="Z23" s="19"/>
      <c r="AA23" s="19"/>
      <c r="AB23" s="19"/>
      <c r="AC23" s="19"/>
      <c r="AD23" s="19"/>
      <c r="AE23" s="19"/>
      <c r="AF23" s="19"/>
      <c r="AG23" s="19"/>
      <c r="AH23" s="19"/>
    </row>
    <row r="24" spans="1:39" s="16" customFormat="1" ht="21" customHeight="1" x14ac:dyDescent="0.15">
      <c r="A24" s="22" t="s">
        <v>60</v>
      </c>
      <c r="B24" s="23"/>
      <c r="C24" s="23"/>
      <c r="D24" s="23"/>
      <c r="E24" s="23"/>
      <c r="F24" s="23"/>
      <c r="G24" s="23"/>
      <c r="H24" s="23"/>
      <c r="I24" s="23"/>
      <c r="J24" s="23"/>
      <c r="K24" s="23"/>
      <c r="L24" s="23"/>
      <c r="M24" s="23"/>
      <c r="N24" s="23"/>
      <c r="O24" s="23"/>
      <c r="P24" s="23"/>
      <c r="Q24" s="23"/>
      <c r="R24" s="23"/>
      <c r="S24" s="23"/>
      <c r="T24" s="23"/>
      <c r="U24" s="23"/>
      <c r="V24" s="23"/>
      <c r="W24" s="23"/>
      <c r="X24" s="23"/>
      <c r="Y24" s="23"/>
      <c r="Z24" s="23"/>
      <c r="AA24" s="23"/>
      <c r="AB24" s="23"/>
      <c r="AC24" s="23"/>
      <c r="AD24" s="24"/>
      <c r="AE24" s="29"/>
      <c r="AF24" s="29"/>
      <c r="AG24" s="29"/>
      <c r="AH24" s="29"/>
    </row>
    <row r="25" spans="1:39" s="16" customFormat="1" ht="23.25" customHeight="1" x14ac:dyDescent="0.15">
      <c r="A25" s="102"/>
      <c r="B25" s="103"/>
      <c r="C25" s="103"/>
      <c r="D25" s="103"/>
      <c r="E25" s="103"/>
      <c r="F25" s="104"/>
      <c r="G25" s="154" t="s">
        <v>61</v>
      </c>
      <c r="H25" s="155"/>
      <c r="I25" s="155"/>
      <c r="J25" s="155"/>
      <c r="K25" s="156"/>
      <c r="L25" s="155" t="s">
        <v>62</v>
      </c>
      <c r="M25" s="155"/>
      <c r="N25" s="155"/>
      <c r="O25" s="155"/>
      <c r="P25" s="155"/>
      <c r="Q25" s="154"/>
      <c r="R25" s="155"/>
      <c r="S25" s="155"/>
      <c r="T25" s="155"/>
      <c r="U25" s="156"/>
      <c r="V25" s="102" t="s">
        <v>63</v>
      </c>
      <c r="W25" s="103"/>
      <c r="X25" s="103"/>
      <c r="Y25" s="103"/>
      <c r="Z25" s="103"/>
      <c r="AA25" s="103"/>
      <c r="AB25" s="103"/>
      <c r="AC25" s="103"/>
      <c r="AD25" s="104"/>
      <c r="AE25" s="19"/>
      <c r="AF25" s="19"/>
      <c r="AG25" s="19"/>
      <c r="AH25" s="19"/>
    </row>
    <row r="26" spans="1:39" s="16" customFormat="1" ht="23.25" customHeight="1" x14ac:dyDescent="0.15">
      <c r="A26" s="102" t="s">
        <v>64</v>
      </c>
      <c r="B26" s="103"/>
      <c r="C26" s="103"/>
      <c r="D26" s="103"/>
      <c r="E26" s="103"/>
      <c r="F26" s="104"/>
      <c r="G26" s="105">
        <f>IF(T15="女子",1,0)</f>
        <v>0</v>
      </c>
      <c r="H26" s="106"/>
      <c r="I26" s="106"/>
      <c r="J26" s="30"/>
      <c r="K26" s="31" t="s">
        <v>65</v>
      </c>
      <c r="L26" s="105">
        <f>IF(T15="男子",1,0)</f>
        <v>0</v>
      </c>
      <c r="M26" s="106"/>
      <c r="N26" s="106"/>
      <c r="O26" s="30"/>
      <c r="P26" s="31" t="s">
        <v>65</v>
      </c>
      <c r="Q26" s="134"/>
      <c r="R26" s="135"/>
      <c r="S26" s="135"/>
      <c r="T26" s="135"/>
      <c r="U26" s="136"/>
      <c r="V26" s="194">
        <f>G26+L26</f>
        <v>0</v>
      </c>
      <c r="W26" s="195"/>
      <c r="X26" s="195"/>
      <c r="Y26" s="195"/>
      <c r="Z26" s="195"/>
      <c r="AA26" s="195"/>
      <c r="AB26" s="195"/>
      <c r="AC26" s="32"/>
      <c r="AD26" s="33" t="s">
        <v>65</v>
      </c>
      <c r="AE26" s="19"/>
      <c r="AF26" s="19"/>
      <c r="AG26" s="19"/>
      <c r="AH26" s="19"/>
    </row>
    <row r="27" spans="1:39" s="16" customFormat="1" ht="23.25" customHeight="1" x14ac:dyDescent="0.15">
      <c r="A27" s="102" t="s">
        <v>66</v>
      </c>
      <c r="B27" s="103"/>
      <c r="C27" s="103"/>
      <c r="D27" s="103"/>
      <c r="E27" s="103"/>
      <c r="F27" s="104"/>
      <c r="G27" s="105">
        <f>IF(T15="女子",AJ19,0)</f>
        <v>0</v>
      </c>
      <c r="H27" s="106"/>
      <c r="I27" s="106"/>
      <c r="J27" s="30"/>
      <c r="K27" s="31" t="s">
        <v>67</v>
      </c>
      <c r="L27" s="105">
        <f>IF(T15="男子",AJ19,0)</f>
        <v>0</v>
      </c>
      <c r="M27" s="106"/>
      <c r="N27" s="106"/>
      <c r="O27" s="30"/>
      <c r="P27" s="31" t="s">
        <v>67</v>
      </c>
      <c r="Q27" s="205"/>
      <c r="R27" s="204"/>
      <c r="S27" s="204"/>
      <c r="T27" s="204"/>
      <c r="U27" s="206"/>
      <c r="V27" s="194">
        <f>G27+L27</f>
        <v>0</v>
      </c>
      <c r="W27" s="195"/>
      <c r="X27" s="195"/>
      <c r="Y27" s="195"/>
      <c r="Z27" s="195"/>
      <c r="AA27" s="195"/>
      <c r="AB27" s="195"/>
      <c r="AC27" s="30"/>
      <c r="AD27" s="31" t="s">
        <v>67</v>
      </c>
      <c r="AE27" s="19"/>
      <c r="AF27" s="19"/>
      <c r="AG27" s="19"/>
      <c r="AH27" s="19"/>
    </row>
    <row r="28" spans="1:39" s="16" customFormat="1" ht="9.9499999999999993" customHeight="1" x14ac:dyDescent="0.15">
      <c r="A28" s="19"/>
      <c r="B28" s="19"/>
      <c r="C28" s="19"/>
      <c r="D28" s="19"/>
      <c r="E28" s="19"/>
      <c r="F28" s="19"/>
      <c r="G28" s="19"/>
      <c r="H28" s="19"/>
      <c r="I28" s="19"/>
      <c r="J28" s="19"/>
      <c r="K28" s="19"/>
      <c r="L28" s="19"/>
      <c r="M28" s="19"/>
      <c r="N28" s="19"/>
      <c r="O28" s="19"/>
      <c r="P28" s="19"/>
      <c r="Q28" s="19"/>
      <c r="R28" s="19"/>
      <c r="S28" s="19"/>
      <c r="T28" s="19"/>
      <c r="U28" s="19"/>
      <c r="V28" s="19"/>
      <c r="W28" s="19"/>
      <c r="X28" s="19"/>
      <c r="Y28" s="19"/>
      <c r="Z28" s="19"/>
      <c r="AA28" s="19"/>
      <c r="AB28" s="19"/>
      <c r="AC28" s="19"/>
      <c r="AD28" s="19"/>
      <c r="AE28" s="19"/>
      <c r="AF28" s="19"/>
      <c r="AG28" s="19"/>
      <c r="AH28" s="19"/>
    </row>
    <row r="29" spans="1:39" s="19" customFormat="1" ht="24" customHeight="1" x14ac:dyDescent="0.15">
      <c r="A29" s="22" t="s">
        <v>68</v>
      </c>
      <c r="B29" s="23"/>
      <c r="C29" s="23"/>
      <c r="D29" s="23"/>
      <c r="E29" s="23"/>
      <c r="F29" s="34"/>
      <c r="G29" s="23"/>
      <c r="H29" s="23"/>
      <c r="I29" s="23"/>
      <c r="J29" s="23"/>
      <c r="K29" s="23"/>
      <c r="L29" s="23"/>
      <c r="M29" s="23"/>
      <c r="N29" s="23"/>
      <c r="O29" s="23"/>
      <c r="P29" s="23"/>
      <c r="Q29" s="23"/>
      <c r="R29" s="23"/>
      <c r="S29" s="23"/>
      <c r="T29" s="23"/>
      <c r="U29" s="23"/>
      <c r="V29" s="23"/>
      <c r="W29" s="23"/>
      <c r="X29" s="23"/>
      <c r="Y29" s="23"/>
      <c r="Z29" s="23"/>
      <c r="AA29" s="23"/>
      <c r="AB29" s="23"/>
      <c r="AC29" s="23"/>
      <c r="AD29" s="24"/>
    </row>
    <row r="30" spans="1:39" s="19" customFormat="1" ht="23.25" customHeight="1" x14ac:dyDescent="0.15">
      <c r="A30" s="197" t="s">
        <v>69</v>
      </c>
      <c r="B30" s="198"/>
      <c r="C30" s="198"/>
      <c r="D30" s="198"/>
      <c r="E30" s="198"/>
      <c r="F30" s="199"/>
      <c r="G30" s="92"/>
      <c r="H30" s="44" t="s">
        <v>120</v>
      </c>
      <c r="I30" s="44"/>
      <c r="J30" s="44"/>
      <c r="K30" s="44"/>
      <c r="L30" s="44"/>
      <c r="M30" s="93"/>
      <c r="N30" s="44"/>
      <c r="O30" s="93"/>
      <c r="P30" s="44"/>
      <c r="Q30" s="196">
        <f>COUNTIF(AI21:AI22,1800)</f>
        <v>0</v>
      </c>
      <c r="R30" s="196"/>
      <c r="S30" s="155" t="s">
        <v>67</v>
      </c>
      <c r="T30" s="155"/>
      <c r="U30" s="44"/>
      <c r="V30" s="93"/>
      <c r="W30" s="93"/>
      <c r="X30" s="93"/>
      <c r="Y30" s="93"/>
      <c r="Z30" s="93"/>
      <c r="AA30" s="93"/>
      <c r="AB30" s="93"/>
      <c r="AC30" s="93"/>
      <c r="AD30" s="94"/>
    </row>
    <row r="31" spans="1:39" s="19" customFormat="1" ht="23.25" customHeight="1" x14ac:dyDescent="0.15">
      <c r="A31" s="216"/>
      <c r="B31" s="217"/>
      <c r="C31" s="217"/>
      <c r="D31" s="217"/>
      <c r="E31" s="217"/>
      <c r="F31" s="218"/>
      <c r="G31" s="219"/>
      <c r="H31" s="220" t="s">
        <v>115</v>
      </c>
      <c r="I31" s="220"/>
      <c r="J31" s="220"/>
      <c r="K31" s="220"/>
      <c r="L31" s="220"/>
      <c r="M31" s="221"/>
      <c r="N31" s="220"/>
      <c r="O31" s="221"/>
      <c r="P31" s="220"/>
      <c r="Q31" s="222">
        <f>COUNTIF(AI21:AI22,3000)</f>
        <v>0</v>
      </c>
      <c r="R31" s="222"/>
      <c r="S31" s="223" t="s">
        <v>67</v>
      </c>
      <c r="T31" s="223"/>
      <c r="U31" s="220"/>
      <c r="V31" s="224"/>
      <c r="W31" s="225"/>
      <c r="X31" s="225"/>
      <c r="Y31" s="225"/>
      <c r="Z31" s="225"/>
      <c r="AA31" s="225"/>
      <c r="AB31" s="225"/>
      <c r="AC31" s="225"/>
      <c r="AD31" s="226"/>
    </row>
    <row r="32" spans="1:39" s="19" customFormat="1" ht="23.25" customHeight="1" x14ac:dyDescent="0.15">
      <c r="A32" s="200"/>
      <c r="B32" s="201"/>
      <c r="C32" s="201"/>
      <c r="D32" s="201"/>
      <c r="E32" s="201"/>
      <c r="F32" s="202"/>
      <c r="G32" s="62"/>
      <c r="H32" s="63" t="s">
        <v>126</v>
      </c>
      <c r="I32" s="63"/>
      <c r="J32" s="63"/>
      <c r="K32" s="63"/>
      <c r="L32" s="63"/>
      <c r="M32" s="64"/>
      <c r="N32" s="63"/>
      <c r="O32" s="64"/>
      <c r="P32" s="63"/>
      <c r="Q32" s="203">
        <f>COUNTIF(AI21:AI22,5000)</f>
        <v>0</v>
      </c>
      <c r="R32" s="203"/>
      <c r="S32" s="204" t="s">
        <v>67</v>
      </c>
      <c r="T32" s="204"/>
      <c r="U32" s="63"/>
      <c r="V32" s="65"/>
      <c r="W32" s="187" t="str">
        <f>DBCS(TEXT(SUM(AI21:AI22),"#,##0"))</f>
        <v>０</v>
      </c>
      <c r="X32" s="187"/>
      <c r="Y32" s="187"/>
      <c r="Z32" s="187"/>
      <c r="AA32" s="187"/>
      <c r="AB32" s="187"/>
      <c r="AC32" s="187"/>
      <c r="AD32" s="91" t="s">
        <v>70</v>
      </c>
    </row>
    <row r="33" spans="1:39" s="19" customFormat="1" ht="9.9499999999999993" customHeight="1" x14ac:dyDescent="0.15">
      <c r="A33" s="21"/>
      <c r="B33" s="21"/>
      <c r="C33" s="21"/>
      <c r="D33" s="21"/>
      <c r="E33" s="21"/>
      <c r="F33" s="21"/>
      <c r="G33" s="21"/>
      <c r="H33" s="21"/>
      <c r="I33" s="21"/>
      <c r="J33" s="21"/>
      <c r="K33" s="21"/>
      <c r="L33" s="21"/>
      <c r="M33" s="21"/>
      <c r="N33" s="21"/>
      <c r="O33" s="21"/>
      <c r="P33" s="21"/>
      <c r="Q33" s="21"/>
      <c r="R33" s="21"/>
      <c r="S33" s="21"/>
      <c r="T33" s="21"/>
      <c r="U33" s="21"/>
      <c r="V33" s="21"/>
      <c r="W33" s="21"/>
      <c r="X33" s="21"/>
      <c r="Y33" s="21"/>
      <c r="Z33" s="21"/>
      <c r="AA33" s="21"/>
      <c r="AB33" s="21"/>
      <c r="AC33" s="21"/>
      <c r="AD33" s="21"/>
    </row>
    <row r="34" spans="1:39" s="19" customFormat="1" ht="21.75" customHeight="1" x14ac:dyDescent="0.15">
      <c r="A34" s="35" t="s">
        <v>71</v>
      </c>
      <c r="B34" s="36"/>
      <c r="C34" s="36"/>
      <c r="D34" s="36"/>
      <c r="E34" s="36"/>
      <c r="F34" s="37"/>
      <c r="G34" s="36"/>
      <c r="H34" s="36"/>
      <c r="I34" s="36"/>
      <c r="J34" s="36"/>
      <c r="K34" s="36"/>
      <c r="L34" s="36"/>
      <c r="M34" s="36"/>
      <c r="N34" s="36"/>
      <c r="O34" s="36"/>
      <c r="P34" s="36"/>
      <c r="Q34" s="36"/>
      <c r="R34" s="36"/>
      <c r="S34" s="36"/>
      <c r="T34" s="36"/>
      <c r="U34" s="36"/>
      <c r="V34" s="36"/>
      <c r="W34" s="36"/>
      <c r="X34" s="36"/>
      <c r="Y34" s="36"/>
      <c r="Z34" s="36"/>
      <c r="AA34" s="36"/>
      <c r="AB34" s="36"/>
      <c r="AC34" s="36"/>
      <c r="AD34" s="38"/>
    </row>
    <row r="35" spans="1:39" s="19" customFormat="1" ht="15.75" customHeight="1" x14ac:dyDescent="0.15">
      <c r="A35" s="56" t="s">
        <v>102</v>
      </c>
      <c r="B35" s="39"/>
      <c r="C35" s="39"/>
      <c r="D35" s="39"/>
      <c r="E35" s="39"/>
      <c r="F35" s="40"/>
      <c r="G35" s="39"/>
      <c r="H35" s="39"/>
      <c r="I35" s="39"/>
      <c r="J35" s="39"/>
      <c r="K35" s="39"/>
      <c r="L35" s="39"/>
      <c r="M35" s="39"/>
      <c r="N35" s="39"/>
      <c r="O35" s="39"/>
      <c r="P35" s="39"/>
      <c r="Q35" s="39"/>
      <c r="R35" s="39"/>
      <c r="S35" s="39"/>
      <c r="T35" s="39"/>
      <c r="U35" s="39"/>
      <c r="V35" s="39"/>
      <c r="W35" s="39"/>
      <c r="X35" s="39"/>
      <c r="Y35" s="39"/>
      <c r="Z35" s="39"/>
      <c r="AA35" s="39"/>
      <c r="AB35" s="39"/>
      <c r="AC35" s="39"/>
      <c r="AD35" s="41"/>
    </row>
    <row r="36" spans="1:39" s="19" customFormat="1" ht="15.75" customHeight="1" x14ac:dyDescent="0.15">
      <c r="A36" s="56" t="s">
        <v>103</v>
      </c>
      <c r="B36" s="39"/>
      <c r="C36" s="39"/>
      <c r="D36" s="39"/>
      <c r="E36" s="39"/>
      <c r="F36" s="40"/>
      <c r="G36" s="39"/>
      <c r="H36" s="39"/>
      <c r="I36" s="39"/>
      <c r="J36" s="39"/>
      <c r="K36" s="39"/>
      <c r="L36" s="39"/>
      <c r="M36" s="39"/>
      <c r="N36" s="39"/>
      <c r="O36" s="39"/>
      <c r="P36" s="39"/>
      <c r="Q36" s="39"/>
      <c r="R36" s="39"/>
      <c r="S36" s="39"/>
      <c r="T36" s="39"/>
      <c r="U36" s="39"/>
      <c r="V36" s="39"/>
      <c r="W36" s="39"/>
      <c r="X36" s="39"/>
      <c r="Y36" s="39"/>
      <c r="Z36" s="39"/>
      <c r="AA36" s="39"/>
      <c r="AB36" s="39"/>
      <c r="AC36" s="39"/>
      <c r="AD36" s="41"/>
    </row>
    <row r="37" spans="1:39" s="19" customFormat="1" ht="15.75" customHeight="1" x14ac:dyDescent="0.15">
      <c r="A37" s="57" t="s">
        <v>72</v>
      </c>
      <c r="B37" s="42"/>
      <c r="C37" s="42"/>
      <c r="D37" s="42"/>
      <c r="E37" s="42"/>
      <c r="F37" s="43"/>
      <c r="G37" s="39"/>
      <c r="H37" s="39"/>
      <c r="I37" s="39"/>
      <c r="J37" s="39"/>
      <c r="K37" s="39"/>
      <c r="L37" s="39"/>
      <c r="M37" s="39"/>
      <c r="N37" s="39"/>
      <c r="O37" s="39"/>
      <c r="P37" s="39"/>
      <c r="Q37" s="39"/>
      <c r="R37" s="39"/>
      <c r="S37" s="39"/>
      <c r="T37" s="39"/>
      <c r="U37" s="39"/>
      <c r="V37" s="39"/>
      <c r="W37" s="39"/>
      <c r="X37" s="39"/>
      <c r="Y37" s="39"/>
      <c r="Z37" s="39"/>
      <c r="AA37" s="39"/>
      <c r="AB37" s="39"/>
      <c r="AC37" s="39"/>
      <c r="AD37" s="41"/>
    </row>
    <row r="38" spans="1:39" s="19" customFormat="1" ht="22.5" customHeight="1" x14ac:dyDescent="0.15">
      <c r="A38" s="119" t="s">
        <v>73</v>
      </c>
      <c r="B38" s="120"/>
      <c r="C38" s="120"/>
      <c r="D38" s="120"/>
      <c r="E38" s="121"/>
      <c r="F38" s="122"/>
      <c r="G38" s="122"/>
      <c r="H38" s="122"/>
      <c r="I38" s="44" t="s">
        <v>74</v>
      </c>
      <c r="J38" s="122"/>
      <c r="K38" s="122"/>
      <c r="L38" s="44" t="s">
        <v>75</v>
      </c>
      <c r="M38" s="122"/>
      <c r="N38" s="122"/>
      <c r="O38" s="44" t="s">
        <v>76</v>
      </c>
      <c r="P38" s="114" t="s">
        <v>77</v>
      </c>
      <c r="Q38" s="114"/>
      <c r="R38" s="114"/>
      <c r="S38" s="114"/>
      <c r="T38" s="114"/>
      <c r="U38" s="115" t="str">
        <f>W32</f>
        <v>０</v>
      </c>
      <c r="V38" s="116"/>
      <c r="W38" s="116"/>
      <c r="X38" s="116"/>
      <c r="Y38" s="116"/>
      <c r="Z38" s="116"/>
      <c r="AA38" s="116"/>
      <c r="AB38" s="116"/>
      <c r="AC38" s="116"/>
      <c r="AD38" s="45" t="s">
        <v>86</v>
      </c>
    </row>
    <row r="39" spans="1:39" s="29" customFormat="1" ht="22.5" customHeight="1" x14ac:dyDescent="0.15">
      <c r="A39" s="123" t="s">
        <v>78</v>
      </c>
      <c r="B39" s="123"/>
      <c r="C39" s="123"/>
      <c r="D39" s="123"/>
      <c r="E39" s="186"/>
      <c r="F39" s="186"/>
      <c r="G39" s="186"/>
      <c r="H39" s="186"/>
      <c r="I39" s="186"/>
      <c r="J39" s="186"/>
      <c r="K39" s="186"/>
      <c r="L39" s="186"/>
      <c r="M39" s="186"/>
      <c r="N39" s="186"/>
      <c r="O39" s="186"/>
      <c r="P39" s="186"/>
      <c r="Q39" s="186"/>
      <c r="R39" s="186"/>
      <c r="S39" s="186"/>
      <c r="T39" s="186"/>
      <c r="U39" s="186"/>
      <c r="V39" s="186"/>
      <c r="W39" s="186"/>
      <c r="X39" s="186"/>
      <c r="Y39" s="186"/>
      <c r="Z39" s="186"/>
      <c r="AA39" s="186"/>
      <c r="AB39" s="186"/>
      <c r="AC39" s="186"/>
      <c r="AD39" s="186"/>
      <c r="AE39" s="19"/>
      <c r="AF39" s="19"/>
      <c r="AG39" s="19"/>
      <c r="AH39" s="19"/>
    </row>
    <row r="40" spans="1:39" s="54" customFormat="1" ht="14.25" customHeight="1" x14ac:dyDescent="0.15">
      <c r="A40" s="111" t="s">
        <v>100</v>
      </c>
      <c r="B40" s="112"/>
      <c r="C40" s="112"/>
      <c r="D40" s="112"/>
      <c r="E40" s="112"/>
      <c r="F40" s="112"/>
      <c r="G40" s="112"/>
      <c r="H40" s="112"/>
      <c r="I40" s="112"/>
      <c r="J40" s="112"/>
      <c r="K40" s="112"/>
      <c r="L40" s="112"/>
      <c r="M40" s="112"/>
      <c r="N40" s="112"/>
      <c r="O40" s="112"/>
      <c r="P40" s="112"/>
      <c r="Q40" s="112"/>
      <c r="R40" s="112"/>
      <c r="S40" s="112"/>
      <c r="T40" s="112"/>
      <c r="U40" s="112"/>
      <c r="V40" s="112"/>
      <c r="W40" s="112"/>
      <c r="X40" s="112"/>
      <c r="Y40" s="112"/>
      <c r="Z40" s="112"/>
      <c r="AA40" s="112"/>
      <c r="AB40" s="112"/>
      <c r="AC40" s="112"/>
      <c r="AD40" s="113"/>
    </row>
    <row r="41" spans="1:39" s="54" customFormat="1" ht="42.95" customHeight="1" x14ac:dyDescent="0.15">
      <c r="A41" s="55"/>
      <c r="B41" s="117" t="s">
        <v>101</v>
      </c>
      <c r="C41" s="117"/>
      <c r="D41" s="117"/>
      <c r="E41" s="117"/>
      <c r="F41" s="117"/>
      <c r="G41" s="117"/>
      <c r="H41" s="117"/>
      <c r="I41" s="117"/>
      <c r="J41" s="117"/>
      <c r="K41" s="117"/>
      <c r="L41" s="117"/>
      <c r="M41" s="117"/>
      <c r="N41" s="117"/>
      <c r="O41" s="117"/>
      <c r="P41" s="117"/>
      <c r="Q41" s="117"/>
      <c r="R41" s="117"/>
      <c r="S41" s="117"/>
      <c r="T41" s="117"/>
      <c r="U41" s="117"/>
      <c r="V41" s="117"/>
      <c r="W41" s="117"/>
      <c r="X41" s="117"/>
      <c r="Y41" s="117"/>
      <c r="Z41" s="117"/>
      <c r="AA41" s="117"/>
      <c r="AB41" s="117"/>
      <c r="AC41" s="117"/>
      <c r="AD41" s="118"/>
    </row>
    <row r="42" spans="1:39" s="19" customFormat="1" ht="17.25" customHeight="1" x14ac:dyDescent="0.15">
      <c r="A42" s="107" t="s">
        <v>117</v>
      </c>
      <c r="B42" s="108"/>
      <c r="C42" s="108"/>
      <c r="D42" s="66"/>
      <c r="E42" s="36"/>
      <c r="F42" s="37"/>
      <c r="G42" s="36"/>
      <c r="H42" s="36"/>
      <c r="I42" s="36"/>
      <c r="J42" s="36"/>
      <c r="K42" s="36"/>
      <c r="L42" s="36"/>
      <c r="M42" s="36"/>
      <c r="N42" s="36"/>
      <c r="O42" s="36"/>
      <c r="P42" s="36"/>
      <c r="Q42" s="36"/>
      <c r="R42" s="36"/>
      <c r="S42" s="36"/>
      <c r="T42" s="36"/>
      <c r="U42" s="36"/>
      <c r="V42" s="36"/>
      <c r="W42" s="36"/>
      <c r="X42" s="36"/>
      <c r="Y42" s="36"/>
      <c r="Z42" s="36"/>
      <c r="AA42" s="36"/>
      <c r="AB42" s="36"/>
      <c r="AC42" s="36"/>
      <c r="AD42" s="38"/>
    </row>
    <row r="43" spans="1:39" s="19" customFormat="1" ht="17.25" customHeight="1" x14ac:dyDescent="0.15">
      <c r="A43" s="109"/>
      <c r="B43" s="110"/>
      <c r="C43" s="110"/>
      <c r="D43" s="67"/>
      <c r="E43" s="68"/>
      <c r="F43" s="68"/>
      <c r="G43" s="68"/>
      <c r="H43" s="68"/>
      <c r="I43" s="68"/>
      <c r="J43" s="68"/>
      <c r="K43" s="68"/>
      <c r="L43" s="68"/>
      <c r="M43" s="68"/>
      <c r="N43" s="68"/>
      <c r="O43" s="68"/>
      <c r="P43" s="68"/>
      <c r="Q43" s="68"/>
      <c r="R43" s="68"/>
      <c r="S43" s="68"/>
      <c r="T43" s="68"/>
      <c r="U43" s="68"/>
      <c r="V43" s="68"/>
      <c r="W43" s="68"/>
      <c r="X43" s="68"/>
      <c r="Y43" s="68"/>
      <c r="Z43" s="68"/>
      <c r="AA43" s="68"/>
      <c r="AB43" s="68"/>
      <c r="AC43" s="68"/>
      <c r="AD43" s="69"/>
    </row>
    <row r="44" spans="1:39" s="19" customFormat="1" ht="36.75" customHeight="1" x14ac:dyDescent="0.15">
      <c r="A44" s="182"/>
      <c r="B44" s="183"/>
      <c r="C44" s="183"/>
      <c r="D44" s="183"/>
      <c r="E44" s="183"/>
      <c r="F44" s="183"/>
      <c r="G44" s="183"/>
      <c r="H44" s="183"/>
      <c r="I44" s="183"/>
      <c r="J44" s="183"/>
      <c r="K44" s="183"/>
      <c r="L44" s="183"/>
      <c r="M44" s="183"/>
      <c r="N44" s="183"/>
      <c r="O44" s="183"/>
      <c r="P44" s="183"/>
      <c r="Q44" s="183"/>
      <c r="R44" s="183"/>
      <c r="S44" s="183"/>
      <c r="T44" s="183"/>
      <c r="U44" s="183"/>
      <c r="V44" s="183"/>
      <c r="W44" s="183"/>
      <c r="X44" s="183"/>
      <c r="Y44" s="183"/>
      <c r="Z44" s="183"/>
      <c r="AA44" s="183"/>
      <c r="AB44" s="183"/>
      <c r="AC44" s="183"/>
      <c r="AD44" s="184"/>
    </row>
    <row r="45" spans="1:39" s="19" customFormat="1" ht="33.6" customHeight="1" x14ac:dyDescent="0.15">
      <c r="AH45" s="95"/>
      <c r="AI45" s="61"/>
      <c r="AJ45" s="61"/>
      <c r="AK45" s="93"/>
      <c r="AL45" s="93"/>
      <c r="AM45" s="94" t="s">
        <v>116</v>
      </c>
    </row>
    <row r="46" spans="1:39" s="19" customFormat="1" x14ac:dyDescent="0.15">
      <c r="A46" s="46"/>
      <c r="B46" s="46"/>
      <c r="C46" s="46"/>
      <c r="D46" s="46"/>
      <c r="E46" s="46"/>
      <c r="F46" s="46"/>
      <c r="G46" s="46"/>
      <c r="H46" s="46"/>
      <c r="I46" s="46"/>
      <c r="J46" s="46"/>
      <c r="K46" s="46"/>
      <c r="L46" s="46"/>
      <c r="M46" s="46"/>
      <c r="N46" s="46"/>
      <c r="O46" s="46"/>
      <c r="P46" s="46"/>
      <c r="Q46" s="46"/>
      <c r="R46" s="46"/>
      <c r="S46" s="46"/>
      <c r="T46" s="46"/>
      <c r="U46" s="46"/>
      <c r="V46" s="46"/>
      <c r="W46" s="46"/>
      <c r="X46" s="46"/>
      <c r="Y46" s="46"/>
      <c r="Z46" s="46"/>
      <c r="AA46" s="46"/>
      <c r="AB46" s="46"/>
      <c r="AC46" s="46"/>
      <c r="AD46" s="46"/>
      <c r="AH46" s="96" t="s">
        <v>105</v>
      </c>
      <c r="AI46" t="str">
        <f>AH46</f>
        <v xml:space="preserve"> 50m自　由　形</v>
      </c>
      <c r="AJ46">
        <v>1</v>
      </c>
      <c r="AK46" s="19">
        <v>50</v>
      </c>
      <c r="AL46" s="19">
        <v>1800</v>
      </c>
      <c r="AM46" s="97">
        <v>11</v>
      </c>
    </row>
    <row r="47" spans="1:39" s="19" customFormat="1" x14ac:dyDescent="0.15">
      <c r="A47" s="46"/>
      <c r="B47" s="46"/>
      <c r="C47" s="46"/>
      <c r="D47" s="46"/>
      <c r="E47" s="46"/>
      <c r="F47" s="46"/>
      <c r="G47" s="46"/>
      <c r="H47" s="46"/>
      <c r="I47" s="46"/>
      <c r="J47" s="46"/>
      <c r="K47" s="46"/>
      <c r="L47" s="46"/>
      <c r="M47" s="46"/>
      <c r="N47" s="46"/>
      <c r="O47" s="46"/>
      <c r="P47" s="46"/>
      <c r="Q47" s="46"/>
      <c r="R47" s="46"/>
      <c r="S47" s="46"/>
      <c r="T47" s="46"/>
      <c r="U47" s="46"/>
      <c r="V47" s="46"/>
      <c r="W47" s="46"/>
      <c r="X47" s="46"/>
      <c r="Y47" s="46"/>
      <c r="Z47" s="46"/>
      <c r="AA47" s="46"/>
      <c r="AB47" s="46"/>
      <c r="AC47" s="46"/>
      <c r="AD47" s="46"/>
      <c r="AH47" s="96" t="s">
        <v>106</v>
      </c>
      <c r="AI47" t="str">
        <f t="shared" ref="AI47:AI61" si="0">AH47</f>
        <v>100m自　由　形</v>
      </c>
      <c r="AJ47" s="98">
        <v>1</v>
      </c>
      <c r="AK47" s="19">
        <v>100</v>
      </c>
      <c r="AL47" s="19">
        <v>1800</v>
      </c>
      <c r="AM47" s="97">
        <v>3</v>
      </c>
    </row>
    <row r="48" spans="1:39" s="19" customFormat="1" x14ac:dyDescent="0.15">
      <c r="A48" s="46"/>
      <c r="B48" s="46"/>
      <c r="C48" s="46"/>
      <c r="D48" s="46"/>
      <c r="E48" s="46"/>
      <c r="F48" s="46"/>
      <c r="G48" s="46"/>
      <c r="H48" s="46"/>
      <c r="I48" s="46"/>
      <c r="J48" s="46"/>
      <c r="K48" s="46"/>
      <c r="L48" s="46"/>
      <c r="M48" s="46"/>
      <c r="N48" s="46"/>
      <c r="O48" s="46"/>
      <c r="P48" s="46"/>
      <c r="Q48" s="46"/>
      <c r="R48" s="46"/>
      <c r="S48" s="46"/>
      <c r="T48" s="46"/>
      <c r="U48" s="46"/>
      <c r="V48" s="46"/>
      <c r="W48" s="46"/>
      <c r="X48" s="46"/>
      <c r="Y48" s="46"/>
      <c r="Z48" s="46"/>
      <c r="AA48" s="46"/>
      <c r="AB48" s="46"/>
      <c r="AC48" s="46"/>
      <c r="AD48" s="46"/>
      <c r="AH48" s="96" t="s">
        <v>107</v>
      </c>
      <c r="AI48" t="str">
        <f t="shared" si="0"/>
        <v>200m自　由　形</v>
      </c>
      <c r="AJ48">
        <v>1</v>
      </c>
      <c r="AK48" s="19">
        <v>200</v>
      </c>
      <c r="AL48" s="19">
        <v>1800</v>
      </c>
      <c r="AM48" s="97">
        <v>21</v>
      </c>
    </row>
    <row r="49" spans="1:39" s="19" customFormat="1" x14ac:dyDescent="0.15">
      <c r="A49" s="46"/>
      <c r="B49" s="46"/>
      <c r="C49" s="46"/>
      <c r="D49" s="46"/>
      <c r="E49" s="46"/>
      <c r="F49" s="46"/>
      <c r="G49" s="46"/>
      <c r="H49" s="46"/>
      <c r="I49" s="46"/>
      <c r="J49" s="46"/>
      <c r="K49" s="46"/>
      <c r="L49" s="46"/>
      <c r="M49" s="46"/>
      <c r="N49" s="46"/>
      <c r="O49" s="46"/>
      <c r="P49" s="46"/>
      <c r="Q49" s="46"/>
      <c r="R49" s="46"/>
      <c r="S49" s="46"/>
      <c r="T49" s="46"/>
      <c r="U49" s="46"/>
      <c r="V49" s="46"/>
      <c r="W49" s="46"/>
      <c r="X49" s="46"/>
      <c r="Y49" s="46"/>
      <c r="Z49" s="46"/>
      <c r="AA49" s="46"/>
      <c r="AB49" s="46"/>
      <c r="AC49" s="46"/>
      <c r="AD49" s="46"/>
      <c r="AH49" s="96" t="s">
        <v>122</v>
      </c>
      <c r="AI49" t="str">
        <f t="shared" si="0"/>
        <v>400m自　由　形</v>
      </c>
      <c r="AJ49">
        <v>1</v>
      </c>
      <c r="AK49" s="19">
        <v>400</v>
      </c>
      <c r="AL49" s="19">
        <v>3000</v>
      </c>
      <c r="AM49" s="97">
        <v>29</v>
      </c>
    </row>
    <row r="50" spans="1:39" s="19" customFormat="1" x14ac:dyDescent="0.15">
      <c r="A50" s="46"/>
      <c r="B50" s="46"/>
      <c r="C50" s="46"/>
      <c r="D50" s="46"/>
      <c r="E50" s="46"/>
      <c r="F50" s="46"/>
      <c r="G50" s="46"/>
      <c r="H50" s="46"/>
      <c r="I50" s="46"/>
      <c r="J50" s="46"/>
      <c r="K50" s="46"/>
      <c r="L50" s="46"/>
      <c r="M50" s="46"/>
      <c r="N50" s="46"/>
      <c r="O50" s="46"/>
      <c r="P50" s="46"/>
      <c r="Q50" s="46"/>
      <c r="R50" s="46"/>
      <c r="S50" s="46"/>
      <c r="T50" s="46"/>
      <c r="U50" s="46"/>
      <c r="V50" s="46"/>
      <c r="W50" s="46"/>
      <c r="X50" s="46"/>
      <c r="Y50" s="46"/>
      <c r="Z50" s="46"/>
      <c r="AA50" s="46"/>
      <c r="AB50" s="46"/>
      <c r="AC50" s="46"/>
      <c r="AD50" s="46"/>
      <c r="AH50" s="96" t="s">
        <v>125</v>
      </c>
      <c r="AI50" t="str">
        <f t="shared" ref="AI50" si="1">AH50</f>
        <v>800m自　由　形</v>
      </c>
      <c r="AJ50">
        <v>1</v>
      </c>
      <c r="AK50" s="19">
        <v>800</v>
      </c>
      <c r="AL50" s="19">
        <v>5000</v>
      </c>
      <c r="AM50" s="97">
        <v>31</v>
      </c>
    </row>
    <row r="51" spans="1:39" s="19" customFormat="1" x14ac:dyDescent="0.15">
      <c r="A51" s="46"/>
      <c r="B51" s="46"/>
      <c r="C51" s="46"/>
      <c r="D51" s="46"/>
      <c r="E51" s="46"/>
      <c r="F51" s="46"/>
      <c r="G51" s="46"/>
      <c r="H51" s="46"/>
      <c r="I51" s="46"/>
      <c r="J51" s="46"/>
      <c r="K51" s="46"/>
      <c r="L51" s="46"/>
      <c r="M51" s="46"/>
      <c r="N51" s="46"/>
      <c r="O51" s="46"/>
      <c r="P51" s="46"/>
      <c r="Q51" s="46"/>
      <c r="R51" s="46"/>
      <c r="S51" s="46"/>
      <c r="T51" s="46"/>
      <c r="U51" s="46"/>
      <c r="V51" s="46"/>
      <c r="W51" s="46"/>
      <c r="X51" s="46"/>
      <c r="Y51" s="46"/>
      <c r="Z51" s="46"/>
      <c r="AA51" s="46"/>
      <c r="AB51" s="46"/>
      <c r="AC51" s="46"/>
      <c r="AD51" s="46"/>
      <c r="AE51" s="46"/>
      <c r="AF51" s="46"/>
      <c r="AG51" s="46"/>
      <c r="AH51" s="96" t="s">
        <v>108</v>
      </c>
      <c r="AI51" t="str">
        <f t="shared" si="0"/>
        <v xml:space="preserve"> 50m背　泳　ぎ</v>
      </c>
      <c r="AJ51" s="98">
        <v>2</v>
      </c>
      <c r="AK51" s="19">
        <v>50</v>
      </c>
      <c r="AL51" s="19">
        <v>1800</v>
      </c>
      <c r="AM51" s="97">
        <v>15</v>
      </c>
    </row>
    <row r="52" spans="1:39" s="19" customFormat="1" x14ac:dyDescent="0.15">
      <c r="A52" s="46"/>
      <c r="B52" s="46"/>
      <c r="C52" s="46"/>
      <c r="D52" s="46"/>
      <c r="E52" s="46"/>
      <c r="F52" s="46"/>
      <c r="G52" s="46"/>
      <c r="H52" s="46"/>
      <c r="I52" s="46"/>
      <c r="J52" s="46"/>
      <c r="K52" s="46"/>
      <c r="L52" s="46"/>
      <c r="M52" s="46"/>
      <c r="N52" s="46"/>
      <c r="O52" s="46"/>
      <c r="P52" s="46"/>
      <c r="Q52" s="46"/>
      <c r="R52" s="46"/>
      <c r="S52" s="46"/>
      <c r="T52" s="46"/>
      <c r="U52" s="46"/>
      <c r="V52" s="46"/>
      <c r="W52" s="46"/>
      <c r="X52" s="46"/>
      <c r="Y52" s="46"/>
      <c r="Z52" s="46"/>
      <c r="AA52" s="46"/>
      <c r="AB52" s="46"/>
      <c r="AC52" s="46"/>
      <c r="AD52" s="46"/>
      <c r="AE52" s="46"/>
      <c r="AF52" s="46"/>
      <c r="AG52" s="46"/>
      <c r="AH52" s="96" t="s">
        <v>109</v>
      </c>
      <c r="AI52" t="str">
        <f t="shared" si="0"/>
        <v>100m背　泳　ぎ</v>
      </c>
      <c r="AJ52" s="98">
        <v>2</v>
      </c>
      <c r="AK52" s="19">
        <v>100</v>
      </c>
      <c r="AL52" s="19">
        <v>1800</v>
      </c>
      <c r="AM52" s="97">
        <v>7</v>
      </c>
    </row>
    <row r="53" spans="1:39" s="19" customFormat="1" x14ac:dyDescent="0.15">
      <c r="A53" s="46"/>
      <c r="B53" s="46"/>
      <c r="C53" s="46"/>
      <c r="D53" s="46"/>
      <c r="E53" s="46"/>
      <c r="F53" s="46"/>
      <c r="G53" s="46"/>
      <c r="H53" s="46"/>
      <c r="I53" s="46"/>
      <c r="J53" s="46"/>
      <c r="K53" s="46"/>
      <c r="L53" s="46"/>
      <c r="M53" s="46"/>
      <c r="N53" s="46"/>
      <c r="O53" s="46"/>
      <c r="P53" s="46"/>
      <c r="Q53" s="46"/>
      <c r="R53" s="46"/>
      <c r="S53" s="46"/>
      <c r="T53" s="46"/>
      <c r="U53" s="46"/>
      <c r="V53" s="46"/>
      <c r="W53" s="46"/>
      <c r="X53" s="46"/>
      <c r="Y53" s="46"/>
      <c r="Z53" s="46"/>
      <c r="AA53" s="46"/>
      <c r="AB53" s="46"/>
      <c r="AC53" s="46"/>
      <c r="AD53" s="46"/>
      <c r="AE53" s="46"/>
      <c r="AF53" s="46"/>
      <c r="AG53" s="46"/>
      <c r="AH53" s="96" t="s">
        <v>110</v>
      </c>
      <c r="AI53" t="str">
        <f t="shared" si="0"/>
        <v>200m背　泳　ぎ</v>
      </c>
      <c r="AJ53" s="98">
        <v>2</v>
      </c>
      <c r="AK53" s="19">
        <v>200</v>
      </c>
      <c r="AL53" s="19">
        <v>1800</v>
      </c>
      <c r="AM53" s="97">
        <v>25</v>
      </c>
    </row>
    <row r="54" spans="1:39" s="19" customFormat="1" x14ac:dyDescent="0.15">
      <c r="A54" s="46"/>
      <c r="B54" s="46"/>
      <c r="C54" s="46"/>
      <c r="D54" s="46"/>
      <c r="E54" s="46"/>
      <c r="F54" s="46"/>
      <c r="G54" s="46"/>
      <c r="H54" s="46"/>
      <c r="I54" s="46"/>
      <c r="J54" s="46"/>
      <c r="K54" s="46"/>
      <c r="L54" s="46"/>
      <c r="M54" s="46"/>
      <c r="N54" s="46"/>
      <c r="O54" s="46"/>
      <c r="P54" s="46"/>
      <c r="Q54" s="46"/>
      <c r="R54" s="46"/>
      <c r="S54" s="46"/>
      <c r="T54" s="46"/>
      <c r="U54" s="46"/>
      <c r="V54" s="46"/>
      <c r="W54" s="46"/>
      <c r="X54" s="46"/>
      <c r="Y54" s="46"/>
      <c r="Z54" s="46"/>
      <c r="AA54" s="46"/>
      <c r="AB54" s="46"/>
      <c r="AC54" s="46"/>
      <c r="AD54" s="46"/>
      <c r="AE54" s="46"/>
      <c r="AF54" s="46"/>
      <c r="AG54" s="46"/>
      <c r="AH54" s="96" t="s">
        <v>111</v>
      </c>
      <c r="AI54" t="str">
        <f t="shared" si="0"/>
        <v xml:space="preserve"> 50m平　泳　ぎ</v>
      </c>
      <c r="AJ54" s="98">
        <v>3</v>
      </c>
      <c r="AK54" s="19">
        <v>50</v>
      </c>
      <c r="AL54" s="19">
        <v>1800</v>
      </c>
      <c r="AM54" s="97">
        <v>13</v>
      </c>
    </row>
    <row r="55" spans="1:39" s="19" customFormat="1" x14ac:dyDescent="0.15">
      <c r="A55" s="46"/>
      <c r="B55" s="46"/>
      <c r="C55" s="46"/>
      <c r="D55" s="46"/>
      <c r="E55" s="46"/>
      <c r="F55" s="46"/>
      <c r="G55" s="46"/>
      <c r="H55" s="46"/>
      <c r="I55" s="46"/>
      <c r="J55" s="46"/>
      <c r="K55" s="46"/>
      <c r="L55" s="46"/>
      <c r="M55" s="46"/>
      <c r="N55" s="46"/>
      <c r="O55" s="46"/>
      <c r="P55" s="46"/>
      <c r="Q55" s="46"/>
      <c r="R55" s="46"/>
      <c r="S55" s="46"/>
      <c r="T55" s="46"/>
      <c r="U55" s="46"/>
      <c r="V55" s="46"/>
      <c r="W55" s="46"/>
      <c r="X55" s="46"/>
      <c r="Y55" s="46"/>
      <c r="Z55" s="46"/>
      <c r="AA55" s="46"/>
      <c r="AB55" s="46"/>
      <c r="AC55" s="46"/>
      <c r="AD55" s="46"/>
      <c r="AE55" s="46"/>
      <c r="AF55" s="46"/>
      <c r="AG55" s="46"/>
      <c r="AH55" s="96" t="s">
        <v>112</v>
      </c>
      <c r="AI55" t="str">
        <f t="shared" si="0"/>
        <v>100m平　泳　ぎ</v>
      </c>
      <c r="AJ55" s="98">
        <v>3</v>
      </c>
      <c r="AK55" s="19">
        <v>100</v>
      </c>
      <c r="AL55" s="19">
        <v>1800</v>
      </c>
      <c r="AM55" s="97">
        <v>5</v>
      </c>
    </row>
    <row r="56" spans="1:39" s="19" customFormat="1" x14ac:dyDescent="0.15">
      <c r="A56" s="46"/>
      <c r="B56" s="46"/>
      <c r="C56" s="46"/>
      <c r="D56" s="46"/>
      <c r="E56" s="46"/>
      <c r="F56" s="46"/>
      <c r="G56" s="46"/>
      <c r="H56" s="46"/>
      <c r="I56" s="46"/>
      <c r="J56" s="46"/>
      <c r="K56" s="46"/>
      <c r="L56" s="46"/>
      <c r="M56" s="46"/>
      <c r="N56" s="46"/>
      <c r="O56" s="46"/>
      <c r="P56" s="46"/>
      <c r="Q56" s="46"/>
      <c r="R56" s="46"/>
      <c r="S56" s="46"/>
      <c r="T56" s="46"/>
      <c r="U56" s="46"/>
      <c r="V56" s="46"/>
      <c r="W56" s="46"/>
      <c r="X56" s="46"/>
      <c r="Y56" s="46"/>
      <c r="Z56" s="46"/>
      <c r="AA56" s="46"/>
      <c r="AB56" s="46"/>
      <c r="AC56" s="46"/>
      <c r="AD56" s="46"/>
      <c r="AE56" s="46"/>
      <c r="AF56" s="46"/>
      <c r="AG56" s="46"/>
      <c r="AH56" s="96" t="s">
        <v>113</v>
      </c>
      <c r="AI56" t="str">
        <f t="shared" si="0"/>
        <v>200m平　泳　ぎ</v>
      </c>
      <c r="AJ56" s="98">
        <v>3</v>
      </c>
      <c r="AK56" s="19">
        <v>200</v>
      </c>
      <c r="AL56" s="19">
        <v>1800</v>
      </c>
      <c r="AM56" s="97">
        <v>23</v>
      </c>
    </row>
    <row r="57" spans="1:39" s="19" customFormat="1" x14ac:dyDescent="0.15">
      <c r="A57" s="46"/>
      <c r="B57" s="46"/>
      <c r="C57" s="46"/>
      <c r="D57" s="46"/>
      <c r="E57" s="46"/>
      <c r="F57" s="46"/>
      <c r="G57" s="46"/>
      <c r="H57" s="46"/>
      <c r="I57" s="46"/>
      <c r="J57" s="46"/>
      <c r="K57" s="46"/>
      <c r="L57" s="46"/>
      <c r="M57" s="46"/>
      <c r="N57" s="46"/>
      <c r="O57" s="46"/>
      <c r="P57" s="46"/>
      <c r="Q57" s="46"/>
      <c r="R57" s="46"/>
      <c r="S57" s="46"/>
      <c r="T57" s="46"/>
      <c r="U57" s="46"/>
      <c r="V57" s="46"/>
      <c r="W57" s="46"/>
      <c r="X57" s="46"/>
      <c r="Y57" s="46"/>
      <c r="Z57" s="46"/>
      <c r="AA57" s="46"/>
      <c r="AB57" s="46"/>
      <c r="AC57" s="46"/>
      <c r="AD57" s="46"/>
      <c r="AE57" s="46"/>
      <c r="AF57" s="46"/>
      <c r="AG57" s="46"/>
      <c r="AH57" s="96" t="s">
        <v>50</v>
      </c>
      <c r="AI57" t="str">
        <f t="shared" si="0"/>
        <v xml:space="preserve"> 50mバタフライ</v>
      </c>
      <c r="AJ57" s="98">
        <v>4</v>
      </c>
      <c r="AK57" s="19">
        <v>50</v>
      </c>
      <c r="AL57" s="19">
        <v>1800</v>
      </c>
      <c r="AM57" s="97">
        <v>17</v>
      </c>
    </row>
    <row r="58" spans="1:39" s="19" customFormat="1" x14ac:dyDescent="0.15">
      <c r="A58" s="46"/>
      <c r="B58" s="46"/>
      <c r="C58" s="46"/>
      <c r="D58" s="46"/>
      <c r="E58" s="46"/>
      <c r="F58" s="46"/>
      <c r="G58" s="46"/>
      <c r="H58" s="46"/>
      <c r="I58" s="46"/>
      <c r="J58" s="46"/>
      <c r="K58" s="46"/>
      <c r="L58" s="46"/>
      <c r="M58" s="46"/>
      <c r="N58" s="46"/>
      <c r="O58" s="46"/>
      <c r="P58" s="46"/>
      <c r="Q58" s="46"/>
      <c r="R58" s="46"/>
      <c r="S58" s="46"/>
      <c r="T58" s="46"/>
      <c r="U58" s="46"/>
      <c r="V58" s="46"/>
      <c r="W58" s="46"/>
      <c r="X58" s="46"/>
      <c r="Y58" s="46"/>
      <c r="Z58" s="46"/>
      <c r="AA58" s="46"/>
      <c r="AB58" s="46"/>
      <c r="AC58" s="46"/>
      <c r="AD58" s="46"/>
      <c r="AE58" s="46"/>
      <c r="AF58" s="46"/>
      <c r="AG58" s="46"/>
      <c r="AH58" s="96" t="s">
        <v>49</v>
      </c>
      <c r="AI58" t="str">
        <f t="shared" si="0"/>
        <v>100mバタフライ</v>
      </c>
      <c r="AJ58" s="98">
        <v>4</v>
      </c>
      <c r="AK58" s="19">
        <v>100</v>
      </c>
      <c r="AL58" s="19">
        <v>1800</v>
      </c>
      <c r="AM58" s="97">
        <v>9</v>
      </c>
    </row>
    <row r="59" spans="1:39" s="19" customFormat="1" x14ac:dyDescent="0.15">
      <c r="A59" s="46"/>
      <c r="B59" s="46"/>
      <c r="C59" s="46"/>
      <c r="D59" s="46"/>
      <c r="E59" s="46"/>
      <c r="F59" s="46"/>
      <c r="G59" s="46"/>
      <c r="H59" s="46"/>
      <c r="I59" s="46"/>
      <c r="J59" s="46"/>
      <c r="K59" s="46"/>
      <c r="L59" s="46"/>
      <c r="M59" s="46"/>
      <c r="N59" s="46"/>
      <c r="O59" s="46"/>
      <c r="P59" s="46"/>
      <c r="Q59" s="46"/>
      <c r="R59" s="46"/>
      <c r="S59" s="46"/>
      <c r="T59" s="46"/>
      <c r="U59" s="46"/>
      <c r="V59" s="46"/>
      <c r="W59" s="46"/>
      <c r="X59" s="46"/>
      <c r="Y59" s="46"/>
      <c r="Z59" s="46"/>
      <c r="AA59" s="46"/>
      <c r="AB59" s="46"/>
      <c r="AC59" s="46"/>
      <c r="AD59" s="46"/>
      <c r="AE59" s="46"/>
      <c r="AF59" s="46"/>
      <c r="AG59" s="46"/>
      <c r="AH59" s="96" t="s">
        <v>52</v>
      </c>
      <c r="AI59" t="str">
        <f t="shared" si="0"/>
        <v>200mバタフライ</v>
      </c>
      <c r="AJ59" s="98">
        <v>4</v>
      </c>
      <c r="AK59" s="19">
        <v>200</v>
      </c>
      <c r="AL59" s="19">
        <v>1800</v>
      </c>
      <c r="AM59" s="97">
        <v>27</v>
      </c>
    </row>
    <row r="60" spans="1:39" s="19" customFormat="1" x14ac:dyDescent="0.15">
      <c r="A60" s="46"/>
      <c r="B60" s="46"/>
      <c r="C60" s="46"/>
      <c r="D60" s="46"/>
      <c r="E60" s="46"/>
      <c r="F60" s="46"/>
      <c r="G60" s="46"/>
      <c r="H60" s="46"/>
      <c r="I60" s="46"/>
      <c r="J60" s="46"/>
      <c r="K60" s="46"/>
      <c r="L60" s="46"/>
      <c r="M60" s="46"/>
      <c r="N60" s="46"/>
      <c r="O60" s="46"/>
      <c r="P60" s="46"/>
      <c r="Q60" s="46"/>
      <c r="R60" s="46"/>
      <c r="S60" s="46"/>
      <c r="T60" s="46"/>
      <c r="U60" s="46"/>
      <c r="V60" s="46"/>
      <c r="W60" s="46"/>
      <c r="X60" s="46"/>
      <c r="Y60" s="46"/>
      <c r="Z60" s="46"/>
      <c r="AA60" s="46"/>
      <c r="AB60" s="46"/>
      <c r="AC60" s="46"/>
      <c r="AD60" s="46"/>
      <c r="AE60" s="46"/>
      <c r="AF60" s="46"/>
      <c r="AG60" s="46"/>
      <c r="AH60" s="96" t="s">
        <v>114</v>
      </c>
      <c r="AI60" t="str">
        <f t="shared" si="0"/>
        <v>200m個人メドレー</v>
      </c>
      <c r="AJ60" s="98">
        <v>5</v>
      </c>
      <c r="AK60" s="19">
        <v>200</v>
      </c>
      <c r="AL60" s="19">
        <v>1800</v>
      </c>
      <c r="AM60" s="97">
        <v>19</v>
      </c>
    </row>
    <row r="61" spans="1:39" s="19" customFormat="1" x14ac:dyDescent="0.15">
      <c r="A61" s="46"/>
      <c r="B61" s="46"/>
      <c r="C61" s="46"/>
      <c r="D61" s="46"/>
      <c r="E61" s="46"/>
      <c r="F61" s="46"/>
      <c r="G61" s="46"/>
      <c r="H61" s="46"/>
      <c r="I61" s="46"/>
      <c r="J61" s="46"/>
      <c r="K61" s="46"/>
      <c r="L61" s="46"/>
      <c r="M61" s="46"/>
      <c r="N61" s="46"/>
      <c r="O61" s="46"/>
      <c r="P61" s="46"/>
      <c r="Q61" s="46"/>
      <c r="R61" s="46"/>
      <c r="S61" s="46"/>
      <c r="T61" s="46"/>
      <c r="U61" s="46"/>
      <c r="V61" s="46"/>
      <c r="W61" s="46"/>
      <c r="X61" s="46"/>
      <c r="Y61" s="46"/>
      <c r="Z61" s="46"/>
      <c r="AA61" s="46"/>
      <c r="AB61" s="46"/>
      <c r="AC61" s="46"/>
      <c r="AD61" s="46"/>
      <c r="AE61" s="46"/>
      <c r="AF61" s="46"/>
      <c r="AG61" s="46"/>
      <c r="AH61" s="99" t="s">
        <v>121</v>
      </c>
      <c r="AI61" s="5" t="str">
        <f t="shared" si="0"/>
        <v>400m個人メドレー</v>
      </c>
      <c r="AJ61" s="100">
        <v>5</v>
      </c>
      <c r="AK61" s="64">
        <v>400</v>
      </c>
      <c r="AL61" s="64">
        <v>3000</v>
      </c>
      <c r="AM61" s="101">
        <v>1</v>
      </c>
    </row>
    <row r="62" spans="1:39" s="19" customFormat="1" x14ac:dyDescent="0.15">
      <c r="A62" s="46"/>
      <c r="B62" s="46"/>
      <c r="C62" s="46"/>
      <c r="D62" s="46"/>
      <c r="E62" s="46"/>
      <c r="F62" s="46"/>
      <c r="G62" s="46"/>
      <c r="H62" s="46"/>
      <c r="I62" s="46"/>
      <c r="J62" s="46"/>
      <c r="K62" s="46"/>
      <c r="L62" s="46"/>
      <c r="M62" s="46"/>
      <c r="N62" s="46"/>
      <c r="O62" s="46"/>
      <c r="P62" s="46"/>
      <c r="Q62" s="46"/>
      <c r="R62" s="46"/>
      <c r="S62" s="46"/>
      <c r="T62" s="46"/>
      <c r="U62" s="46"/>
      <c r="V62" s="46"/>
      <c r="W62" s="46"/>
      <c r="X62" s="46"/>
      <c r="Y62" s="46"/>
      <c r="Z62" s="46"/>
      <c r="AA62" s="46"/>
      <c r="AB62" s="46"/>
      <c r="AC62" s="46"/>
      <c r="AD62" s="46"/>
      <c r="AE62" s="46"/>
      <c r="AF62" s="46"/>
      <c r="AG62" s="46"/>
      <c r="AH62" s="46"/>
      <c r="AI62" s="46"/>
      <c r="AJ62" s="46"/>
      <c r="AL62" s="46"/>
      <c r="AM62" s="46"/>
    </row>
    <row r="63" spans="1:39" s="19" customFormat="1" x14ac:dyDescent="0.15">
      <c r="A63" s="46"/>
      <c r="B63" s="46"/>
      <c r="C63" s="46"/>
      <c r="D63" s="46"/>
      <c r="E63" s="46"/>
      <c r="F63" s="46"/>
      <c r="G63" s="46"/>
      <c r="H63" s="46"/>
      <c r="I63" s="46"/>
      <c r="J63" s="46"/>
      <c r="K63" s="46"/>
      <c r="L63" s="46"/>
      <c r="M63" s="46"/>
      <c r="N63" s="46"/>
      <c r="O63" s="46"/>
      <c r="P63" s="46"/>
      <c r="Q63" s="46"/>
      <c r="R63" s="46"/>
      <c r="S63" s="46"/>
      <c r="T63" s="46"/>
      <c r="U63" s="46"/>
      <c r="V63" s="46"/>
      <c r="W63" s="46"/>
      <c r="X63" s="46"/>
      <c r="Y63" s="46"/>
      <c r="Z63" s="46"/>
      <c r="AA63" s="46"/>
      <c r="AB63" s="46"/>
      <c r="AC63" s="46"/>
      <c r="AD63" s="46"/>
      <c r="AE63" s="46"/>
      <c r="AF63" s="46"/>
      <c r="AG63" s="46"/>
      <c r="AH63" s="46"/>
      <c r="AI63" s="46"/>
      <c r="AJ63" s="46"/>
      <c r="AL63" s="46"/>
      <c r="AM63" s="46"/>
    </row>
    <row r="64" spans="1:39" x14ac:dyDescent="0.15">
      <c r="AK64" s="19"/>
    </row>
    <row r="65" spans="37:37" x14ac:dyDescent="0.15">
      <c r="AK65" s="19"/>
    </row>
    <row r="66" spans="37:37" x14ac:dyDescent="0.15">
      <c r="AK66" s="19"/>
    </row>
  </sheetData>
  <sheetProtection algorithmName="SHA-512" hashValue="4Z39QJkd1VT1FZUyFFJd1Bp9UVP7z5bT4Wq3ekQMYgpyWELU/kOOj224ySjF93ryYaK5w6azD4VkRxb2E1b1qA==" saltValue="CPRNPy7tENV8NKgYiOkLAA==" spinCount="100000" sheet="1" selectLockedCells="1"/>
  <mergeCells count="74">
    <mergeCell ref="V27:AB27"/>
    <mergeCell ref="Q25:U27"/>
    <mergeCell ref="Q31:R31"/>
    <mergeCell ref="S31:T31"/>
    <mergeCell ref="W31:AC31"/>
    <mergeCell ref="A30:F32"/>
    <mergeCell ref="Q32:R32"/>
    <mergeCell ref="S32:T32"/>
    <mergeCell ref="L26:N26"/>
    <mergeCell ref="L27:N27"/>
    <mergeCell ref="A16:F16"/>
    <mergeCell ref="A12:C13"/>
    <mergeCell ref="A44:AD44"/>
    <mergeCell ref="Y22:AD22"/>
    <mergeCell ref="S19:AD19"/>
    <mergeCell ref="A20:F20"/>
    <mergeCell ref="A21:F21"/>
    <mergeCell ref="A22:F22"/>
    <mergeCell ref="Y20:AD20"/>
    <mergeCell ref="Y21:AD21"/>
    <mergeCell ref="E39:AD39"/>
    <mergeCell ref="A26:F26"/>
    <mergeCell ref="G26:I26"/>
    <mergeCell ref="W32:AC32"/>
    <mergeCell ref="AA15:AD15"/>
    <mergeCell ref="G20:X20"/>
    <mergeCell ref="A9:C9"/>
    <mergeCell ref="D10:O10"/>
    <mergeCell ref="S16:AD16"/>
    <mergeCell ref="G17:R17"/>
    <mergeCell ref="A25:F25"/>
    <mergeCell ref="G25:K25"/>
    <mergeCell ref="L25:P25"/>
    <mergeCell ref="P12:AD13"/>
    <mergeCell ref="S17:AD17"/>
    <mergeCell ref="G15:P15"/>
    <mergeCell ref="D11:O11"/>
    <mergeCell ref="D12:O13"/>
    <mergeCell ref="P11:AD11"/>
    <mergeCell ref="Q15:S15"/>
    <mergeCell ref="X15:Z15"/>
    <mergeCell ref="T15:W15"/>
    <mergeCell ref="A1:H1"/>
    <mergeCell ref="G21:X21"/>
    <mergeCell ref="G22:X22"/>
    <mergeCell ref="A15:F15"/>
    <mergeCell ref="G16:R16"/>
    <mergeCell ref="A3:AD3"/>
    <mergeCell ref="E6:AD6"/>
    <mergeCell ref="A10:C10"/>
    <mergeCell ref="P10:R10"/>
    <mergeCell ref="S10:AD10"/>
    <mergeCell ref="I9:AD9"/>
    <mergeCell ref="E9:H9"/>
    <mergeCell ref="A11:C11"/>
    <mergeCell ref="A19:F19"/>
    <mergeCell ref="G19:R19"/>
    <mergeCell ref="A17:F17"/>
    <mergeCell ref="V25:AD25"/>
    <mergeCell ref="A27:F27"/>
    <mergeCell ref="G27:I27"/>
    <mergeCell ref="A42:C43"/>
    <mergeCell ref="A40:AD40"/>
    <mergeCell ref="P38:T38"/>
    <mergeCell ref="U38:AC38"/>
    <mergeCell ref="B41:AD41"/>
    <mergeCell ref="A38:D38"/>
    <mergeCell ref="E38:H38"/>
    <mergeCell ref="J38:K38"/>
    <mergeCell ref="M38:N38"/>
    <mergeCell ref="A39:D39"/>
    <mergeCell ref="V26:AB26"/>
    <mergeCell ref="Q30:R30"/>
    <mergeCell ref="S30:T30"/>
  </mergeCells>
  <phoneticPr fontId="2"/>
  <conditionalFormatting sqref="E6">
    <cfRule type="expression" dxfId="3" priority="9">
      <formula>E6&lt;&gt;""</formula>
    </cfRule>
  </conditionalFormatting>
  <conditionalFormatting sqref="E9 I9 P12 D12:O13 G15 T15 G17:G19 S17:S19 J38 M38 E38:E39">
    <cfRule type="expression" dxfId="2" priority="2">
      <formula>D9&lt;&gt;""</formula>
    </cfRule>
  </conditionalFormatting>
  <conditionalFormatting sqref="E6:AD6">
    <cfRule type="expression" dxfId="1" priority="6">
      <formula>LEFT($E$6,1)="最"</formula>
    </cfRule>
  </conditionalFormatting>
  <conditionalFormatting sqref="G21:G22">
    <cfRule type="expression" dxfId="0" priority="10">
      <formula>AND($G21&lt;&gt;"",#REF!=$G$21)</formula>
    </cfRule>
  </conditionalFormatting>
  <dataValidations count="17">
    <dataValidation type="decimal" imeMode="off" allowBlank="1" showInputMessage="1" showErrorMessage="1" errorTitle="入力確認" error="１分以上の場合は_x000a_1分45秒67→｢145.67｣の形式で_x000a_入力して下さい。" promptTitle="エントリータイム入力" prompt="例　30秒45　→　30.45_x000a_1分13秒32　→　113.32" sqref="Y21:Y22" xr:uid="{96AE472E-F24F-41F1-B13C-A2CC5F4599CE}">
      <formula1>10</formula1>
      <formula2>8000</formula2>
    </dataValidation>
    <dataValidation type="list" allowBlank="1" showInputMessage="1" showErrorMessage="1" promptTitle="性別選択" prompt="性別を選択してください。" sqref="T15:W15" xr:uid="{E42E2FFA-482A-41E5-8203-43A9ACAF9A57}">
      <formula1>"女子,男子"</formula1>
    </dataValidation>
    <dataValidation imeMode="hiragana" allowBlank="1" showInputMessage="1" showErrorMessage="1" promptTitle="姓" prompt="参加者の姓を入力して下さい。" sqref="G19:R19" xr:uid="{875B3A44-B544-45EC-9C08-112D020A0942}"/>
    <dataValidation imeMode="hiragana" allowBlank="1" showInputMessage="1" showErrorMessage="1" promptTitle="名" prompt="参加者の名を入力して下さい。" sqref="S19:AD19" xr:uid="{59845915-436D-4453-B7CA-44DA76F601A3}"/>
    <dataValidation imeMode="hiragana" allowBlank="1" showInputMessage="1" showErrorMessage="1" promptTitle="申込責任者名" prompt="申込責任者名を入力して下さい。" sqref="D12" xr:uid="{B7F34C2A-7CE3-44B9-BC64-754FA9EA74F0}"/>
    <dataValidation imeMode="off" allowBlank="1" showInputMessage="1" showErrorMessage="1" promptTitle="電話番号" prompt="連絡先電話番号を市外局番から入力して下さい。" sqref="D10" xr:uid="{FBE66A3E-291C-41E1-99B1-49715B8A86A2}"/>
    <dataValidation imeMode="off" allowBlank="1" showInputMessage="1" showErrorMessage="1" promptTitle="ＦＡＸ番号" prompt="連絡先ＦＡＸ番号を市外局番から入力して下さい、" sqref="S10" xr:uid="{6F084522-F0F7-43C7-A5FE-242ED7F8E99A}"/>
    <dataValidation imeMode="off" allowBlank="1" showInputMessage="1" showErrorMessage="1" promptTitle="携帯電話番号" prompt="連絡先携帯電話番号を入力して下さい。" sqref="D11:O11" xr:uid="{592A2BDD-4867-450A-9703-A22F48D4AE4B}"/>
    <dataValidation imeMode="off" allowBlank="1" showInputMessage="1" showErrorMessage="1" promptTitle="大会当日緊急時の連絡先" prompt="大会当日緊急時の連絡先℡番号を入力してください。_x000a_固定電話の場合は市外局番から入力してください。" sqref="P12:AD13" xr:uid="{E8EB8B80-6415-46B3-869B-77F0A3C24942}"/>
    <dataValidation type="date" imeMode="off" allowBlank="1" showInputMessage="1" showErrorMessage="1" errorTitle="生年月日" error="西暦で入力してください。" promptTitle="生年月日" prompt="生年月日を西暦で入力して下さい。_x000a_（例　1963年5月18日の場合は_x000a_1963/5/18と入力）" sqref="G15:P15" xr:uid="{E856597E-1152-471C-A7F6-F3B37E4ADE57}">
      <formula1>1</formula1>
      <formula2>43831</formula2>
    </dataValidation>
    <dataValidation imeMode="halfKatakana" allowBlank="1" showInputMessage="1" showErrorMessage="1" promptTitle="姓（フリガナ）" prompt="参加者の姓のフリガナを入力して下さい。" sqref="G17:R18" xr:uid="{3C2ED84E-1A64-48DB-8A20-9D2413DD3BC7}"/>
    <dataValidation imeMode="halfKatakana" allowBlank="1" showInputMessage="1" showErrorMessage="1" promptTitle="名（フリガナ）" prompt="参加者の名のフリガナを入力して下さい。" sqref="S17:AD18" xr:uid="{61072AC4-E712-4055-A535-7EB8B9F495F2}"/>
    <dataValidation imeMode="on" allowBlank="1" showInputMessage="1" showErrorMessage="1" sqref="A44:AD44 E39:AD39" xr:uid="{07D463A3-7155-4580-8CEC-3AB1E87AF407}"/>
    <dataValidation type="list" imeMode="off" allowBlank="1" showInputMessage="1" showErrorMessage="1" errorTitle="入力確認" error="半角8文字以内で入力して下さい。" promptTitle="出場日選択" prompt="出場する日付を選択してください。" sqref="E6:AD6" xr:uid="{33160FAB-91A9-4A86-8266-8AFFE407564A}">
      <formula1>$AI$5:$AI$8</formula1>
    </dataValidation>
    <dataValidation imeMode="hiragana" allowBlank="1" showInputMessage="1" showErrorMessage="1" sqref="I9:AD9" xr:uid="{6C02AEF8-7108-4615-A995-86AD87B26C65}"/>
    <dataValidation imeMode="off" allowBlank="1" showInputMessage="1" showErrorMessage="1" sqref="E38:H38 J38:K38 M38:N38" xr:uid="{7300D5F4-CC19-47A8-A1F7-234FCF3A04D9}"/>
    <dataValidation type="list" allowBlank="1" showInputMessage="1" showErrorMessage="1" promptTitle="種目選択" prompt="出場する回（午前または午後）と距離・種目を選択してください。" sqref="G21:X22" xr:uid="{3201AA13-8B8D-4E1D-A4D5-162E9EEC265A}">
      <formula1>$AI$45:$AI$61</formula1>
    </dataValidation>
  </dataValidations>
  <printOptions horizontalCentered="1"/>
  <pageMargins left="0.47244094488188981" right="0.47244094488188981" top="0.39370078740157483" bottom="0.35433070866141736" header="0.31496062992125984" footer="0.31496062992125984"/>
  <pageSetup paperSize="9" scale="94"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BB57F94-2ED1-44B9-93AC-DB443748CAD0}">
  <sheetPr>
    <pageSetUpPr fitToPage="1"/>
  </sheetPr>
  <dimension ref="A1:Y74"/>
  <sheetViews>
    <sheetView workbookViewId="0">
      <selection activeCell="A2" sqref="A2"/>
    </sheetView>
  </sheetViews>
  <sheetFormatPr defaultColWidth="10.140625" defaultRowHeight="13.5" x14ac:dyDescent="0.15"/>
  <cols>
    <col min="1" max="3" width="4.7109375" style="71" customWidth="1"/>
    <col min="4" max="4" width="5.140625" style="71" customWidth="1"/>
    <col min="5" max="5" width="2.85546875" style="71" customWidth="1"/>
    <col min="6" max="11" width="4.7109375" style="71" customWidth="1"/>
    <col min="12" max="12" width="1.85546875" style="71" customWidth="1"/>
    <col min="13" max="17" width="4.7109375" style="71" customWidth="1"/>
    <col min="18" max="18" width="3" style="71" customWidth="1"/>
    <col min="19" max="24" width="4.7109375" style="71" customWidth="1"/>
    <col min="25" max="25" width="4.85546875" style="71" customWidth="1"/>
    <col min="26" max="29" width="5.140625" style="71" customWidth="1"/>
    <col min="30" max="31" width="10.140625" style="71"/>
    <col min="32" max="43" width="5" style="71" customWidth="1"/>
    <col min="44" max="16384" width="10.140625" style="71"/>
  </cols>
  <sheetData>
    <row r="1" spans="1:25" ht="23.45" customHeight="1" x14ac:dyDescent="0.15">
      <c r="A1" s="207" t="str">
        <f>大会申込書!AH3&amp;"　個人種目申込書"</f>
        <v>長水路なみはやマスターズ公認記録会２０２４　個人種目申込書</v>
      </c>
      <c r="B1" s="207"/>
      <c r="C1" s="207"/>
      <c r="D1" s="207"/>
      <c r="E1" s="207"/>
      <c r="F1" s="207"/>
      <c r="G1" s="207"/>
      <c r="H1" s="207"/>
      <c r="I1" s="207"/>
      <c r="J1" s="207"/>
      <c r="K1" s="207"/>
      <c r="L1" s="207"/>
      <c r="M1" s="207"/>
      <c r="N1" s="207"/>
      <c r="O1" s="207"/>
      <c r="P1" s="207"/>
      <c r="Q1" s="207"/>
      <c r="R1" s="207"/>
      <c r="S1" s="207"/>
      <c r="T1" s="207"/>
      <c r="U1" s="207"/>
      <c r="V1" s="207"/>
      <c r="W1" s="207"/>
      <c r="X1" s="207"/>
    </row>
    <row r="2" spans="1:25" ht="18.75" customHeight="1" x14ac:dyDescent="0.15">
      <c r="A2" s="70"/>
      <c r="B2" s="70"/>
      <c r="C2" s="70"/>
      <c r="D2" s="70"/>
      <c r="E2" s="70"/>
      <c r="F2" s="70"/>
      <c r="G2" s="70"/>
      <c r="H2" s="70"/>
      <c r="I2" s="70"/>
      <c r="J2" s="70"/>
      <c r="K2" s="70"/>
      <c r="L2" s="70"/>
      <c r="M2" s="70"/>
      <c r="N2" s="70"/>
      <c r="O2" s="70"/>
      <c r="P2" s="70"/>
      <c r="Q2" s="70"/>
      <c r="R2" s="70"/>
      <c r="S2" s="70"/>
      <c r="T2" s="70"/>
      <c r="U2" s="70"/>
      <c r="V2" s="70"/>
      <c r="W2" s="70"/>
      <c r="X2" s="70"/>
    </row>
    <row r="3" spans="1:25" ht="50.25" customHeight="1" x14ac:dyDescent="0.15">
      <c r="A3" s="70"/>
      <c r="B3" s="72"/>
      <c r="C3" s="73"/>
      <c r="D3" s="73"/>
      <c r="E3" s="73"/>
      <c r="F3" s="73"/>
      <c r="G3" s="73"/>
      <c r="H3" s="73"/>
      <c r="I3" s="70"/>
      <c r="J3" s="208" t="s">
        <v>92</v>
      </c>
      <c r="K3" s="208"/>
      <c r="L3" s="208"/>
      <c r="M3" s="208"/>
      <c r="N3" s="208"/>
      <c r="O3" s="208"/>
      <c r="P3" s="208"/>
      <c r="Q3" s="208"/>
      <c r="R3" s="208"/>
      <c r="S3" s="208"/>
      <c r="T3" s="208"/>
      <c r="U3" s="208"/>
      <c r="V3" s="208"/>
      <c r="W3" s="208"/>
      <c r="X3" s="208"/>
    </row>
    <row r="4" spans="1:25" ht="7.9" customHeight="1" x14ac:dyDescent="0.15">
      <c r="A4" s="70"/>
      <c r="B4" s="70"/>
      <c r="C4" s="70"/>
      <c r="D4" s="70"/>
      <c r="E4" s="70"/>
      <c r="F4" s="70"/>
      <c r="G4" s="70"/>
      <c r="H4" s="70"/>
      <c r="I4" s="70"/>
      <c r="J4" s="70"/>
      <c r="K4" s="70"/>
      <c r="L4" s="70"/>
      <c r="M4" s="70"/>
      <c r="N4" s="70"/>
      <c r="O4" s="70"/>
      <c r="P4" s="70"/>
      <c r="Q4" s="70"/>
      <c r="R4" s="70"/>
      <c r="S4" s="70"/>
      <c r="T4" s="70"/>
      <c r="U4" s="70"/>
      <c r="V4" s="70"/>
      <c r="W4" s="70"/>
      <c r="X4" s="70"/>
    </row>
    <row r="5" spans="1:25" ht="99" customHeight="1" x14ac:dyDescent="0.15">
      <c r="B5" s="209" t="str">
        <f>大会申込書!AI19</f>
        <v>　</v>
      </c>
      <c r="C5" s="209"/>
      <c r="D5" s="209"/>
      <c r="E5" s="209"/>
      <c r="F5" s="209"/>
      <c r="G5" s="209"/>
      <c r="H5" s="209"/>
      <c r="I5" s="209"/>
      <c r="J5" s="209"/>
      <c r="K5" s="209"/>
      <c r="L5" s="209"/>
      <c r="M5" s="209"/>
      <c r="N5" s="209"/>
      <c r="O5" s="209"/>
      <c r="P5" s="209"/>
      <c r="Q5" s="209"/>
      <c r="R5" s="209"/>
      <c r="S5" s="209"/>
      <c r="T5" s="209"/>
      <c r="U5" s="209"/>
      <c r="V5" s="210" t="s">
        <v>119</v>
      </c>
      <c r="W5" s="210"/>
      <c r="X5" s="74"/>
    </row>
    <row r="6" spans="1:25" ht="14.25" customHeight="1" x14ac:dyDescent="0.15">
      <c r="A6" s="70"/>
      <c r="B6" s="70"/>
      <c r="C6" s="70"/>
      <c r="D6" s="70"/>
      <c r="E6" s="70"/>
      <c r="F6" s="70"/>
      <c r="G6" s="70"/>
      <c r="H6" s="70"/>
      <c r="I6" s="70"/>
      <c r="J6" s="70"/>
      <c r="K6" s="70"/>
      <c r="L6" s="70"/>
      <c r="M6" s="70"/>
      <c r="N6" s="70"/>
      <c r="O6" s="70"/>
      <c r="P6" s="70"/>
      <c r="Q6" s="70"/>
      <c r="R6" s="70"/>
      <c r="S6" s="70"/>
      <c r="T6" s="70"/>
      <c r="U6" s="70"/>
      <c r="V6" s="70"/>
      <c r="W6" s="70"/>
      <c r="X6" s="70"/>
    </row>
    <row r="7" spans="1:25" ht="20.25" customHeight="1" x14ac:dyDescent="0.15">
      <c r="A7" s="70"/>
      <c r="B7" s="75"/>
      <c r="C7" s="76"/>
      <c r="D7" s="76"/>
      <c r="E7" s="76"/>
      <c r="F7" s="76"/>
      <c r="G7" s="76"/>
      <c r="H7" s="76"/>
      <c r="I7" s="76"/>
      <c r="J7" s="76"/>
      <c r="K7" s="76"/>
      <c r="L7" s="76"/>
      <c r="M7" s="76"/>
      <c r="N7" s="76"/>
      <c r="O7" s="76"/>
      <c r="P7" s="76"/>
      <c r="Q7" s="76"/>
      <c r="R7" s="76"/>
      <c r="S7" s="76"/>
      <c r="T7" s="76"/>
      <c r="U7" s="76"/>
      <c r="V7" s="76"/>
      <c r="W7" s="77"/>
      <c r="X7" s="70"/>
    </row>
    <row r="8" spans="1:25" s="81" customFormat="1" ht="69" customHeight="1" x14ac:dyDescent="0.15">
      <c r="A8" s="78"/>
      <c r="B8" s="79"/>
      <c r="C8" s="211">
        <f>大会申込書!AI6</f>
        <v>45374</v>
      </c>
      <c r="D8" s="211"/>
      <c r="E8" s="211"/>
      <c r="F8" s="211"/>
      <c r="G8" s="211"/>
      <c r="H8" s="211"/>
      <c r="I8" s="211"/>
      <c r="J8" s="211"/>
      <c r="K8" s="211"/>
      <c r="L8" s="211"/>
      <c r="M8" s="211"/>
      <c r="N8" s="211"/>
      <c r="O8" s="212"/>
      <c r="P8" s="212"/>
      <c r="Q8" s="212"/>
      <c r="R8" s="212"/>
      <c r="S8" s="212"/>
      <c r="T8" s="212"/>
      <c r="U8" s="212"/>
      <c r="V8" s="212"/>
      <c r="W8" s="80"/>
      <c r="X8" s="78"/>
      <c r="Y8" s="78"/>
    </row>
    <row r="9" spans="1:25" s="81" customFormat="1" ht="47.25" customHeight="1" x14ac:dyDescent="0.15">
      <c r="A9" s="78"/>
      <c r="B9" s="82"/>
      <c r="C9" s="213">
        <f>大会申込書!T15</f>
        <v>0</v>
      </c>
      <c r="D9" s="213"/>
      <c r="E9" s="213"/>
      <c r="F9" s="213"/>
      <c r="G9" s="213"/>
      <c r="H9" s="213"/>
      <c r="I9" s="214" t="str">
        <f>IF(大会申込書!G21="","",大会申込書!G21)</f>
        <v/>
      </c>
      <c r="J9" s="214"/>
      <c r="K9" s="214"/>
      <c r="L9" s="214"/>
      <c r="M9" s="214"/>
      <c r="N9" s="214"/>
      <c r="O9" s="214"/>
      <c r="P9" s="214"/>
      <c r="Q9" s="214"/>
      <c r="R9" s="214"/>
      <c r="S9" s="214"/>
      <c r="T9" s="214"/>
      <c r="U9" s="214"/>
      <c r="V9" s="214"/>
      <c r="W9" s="80"/>
      <c r="X9" s="78"/>
      <c r="Y9" s="78"/>
    </row>
    <row r="10" spans="1:25" s="81" customFormat="1" ht="18.600000000000001" customHeight="1" x14ac:dyDescent="0.3">
      <c r="A10" s="78"/>
      <c r="B10" s="83"/>
      <c r="C10" s="84"/>
      <c r="D10" s="84"/>
      <c r="E10" s="84"/>
      <c r="F10" s="84"/>
      <c r="G10" s="85"/>
      <c r="H10" s="85"/>
      <c r="I10" s="85"/>
      <c r="J10" s="85"/>
      <c r="K10" s="85"/>
      <c r="L10" s="85"/>
      <c r="M10" s="85"/>
      <c r="N10" s="85"/>
      <c r="O10" s="86"/>
      <c r="P10" s="86"/>
      <c r="Q10" s="86"/>
      <c r="R10" s="86"/>
      <c r="S10" s="86"/>
      <c r="T10" s="86"/>
      <c r="U10" s="86"/>
      <c r="V10" s="86"/>
      <c r="W10" s="87"/>
      <c r="X10" s="78"/>
      <c r="Y10" s="78"/>
    </row>
    <row r="11" spans="1:25" s="81" customFormat="1" ht="18.600000000000001" customHeight="1" x14ac:dyDescent="0.3">
      <c r="A11" s="78"/>
      <c r="B11" s="88"/>
      <c r="C11" s="89"/>
      <c r="D11" s="89"/>
      <c r="E11" s="89"/>
      <c r="F11" s="89"/>
      <c r="G11" s="88"/>
      <c r="H11" s="88"/>
      <c r="I11" s="88"/>
      <c r="J11" s="88"/>
      <c r="K11" s="88"/>
      <c r="L11" s="88"/>
      <c r="M11" s="88"/>
      <c r="N11" s="88"/>
      <c r="O11" s="90"/>
      <c r="P11" s="90"/>
      <c r="Q11" s="90"/>
      <c r="R11" s="90"/>
      <c r="S11" s="90"/>
      <c r="T11" s="90"/>
      <c r="U11" s="90"/>
      <c r="V11" s="90"/>
      <c r="W11" s="90"/>
      <c r="X11" s="78"/>
      <c r="Y11" s="78"/>
    </row>
    <row r="12" spans="1:25" ht="20.25" customHeight="1" x14ac:dyDescent="0.15">
      <c r="A12" s="70"/>
      <c r="B12" s="75"/>
      <c r="C12" s="76"/>
      <c r="D12" s="76"/>
      <c r="E12" s="76"/>
      <c r="F12" s="76"/>
      <c r="G12" s="76"/>
      <c r="H12" s="76"/>
      <c r="I12" s="76"/>
      <c r="J12" s="76"/>
      <c r="K12" s="76"/>
      <c r="L12" s="76"/>
      <c r="M12" s="76"/>
      <c r="N12" s="76"/>
      <c r="O12" s="76"/>
      <c r="P12" s="76"/>
      <c r="Q12" s="76"/>
      <c r="R12" s="76"/>
      <c r="S12" s="76"/>
      <c r="T12" s="76"/>
      <c r="U12" s="76"/>
      <c r="V12" s="76"/>
      <c r="W12" s="77"/>
      <c r="X12" s="70"/>
    </row>
    <row r="13" spans="1:25" s="81" customFormat="1" ht="69" customHeight="1" x14ac:dyDescent="0.15">
      <c r="A13" s="78"/>
      <c r="B13" s="79"/>
      <c r="C13" s="211" t="str">
        <f>IF(大会申込書!G22="","※※※※※※",大会申込書!AI6)</f>
        <v>※※※※※※</v>
      </c>
      <c r="D13" s="211"/>
      <c r="E13" s="211"/>
      <c r="F13" s="211"/>
      <c r="G13" s="211"/>
      <c r="H13" s="211"/>
      <c r="I13" s="211"/>
      <c r="J13" s="211"/>
      <c r="K13" s="211"/>
      <c r="L13" s="211"/>
      <c r="M13" s="211"/>
      <c r="N13" s="211"/>
      <c r="O13" s="212"/>
      <c r="P13" s="212"/>
      <c r="Q13" s="212"/>
      <c r="R13" s="212"/>
      <c r="S13" s="212"/>
      <c r="T13" s="212"/>
      <c r="U13" s="212"/>
      <c r="V13" s="212"/>
      <c r="W13" s="80"/>
      <c r="X13" s="78"/>
      <c r="Y13" s="78"/>
    </row>
    <row r="14" spans="1:25" s="81" customFormat="1" ht="47.25" customHeight="1" x14ac:dyDescent="0.15">
      <c r="A14" s="78"/>
      <c r="B14" s="82"/>
      <c r="C14" s="213" t="str">
        <f>IF(大会申込書!G22="","※※",大会申込書!T15)</f>
        <v>※※</v>
      </c>
      <c r="D14" s="213"/>
      <c r="E14" s="213"/>
      <c r="F14" s="213"/>
      <c r="G14" s="213"/>
      <c r="H14" s="213"/>
      <c r="I14" s="214" t="str">
        <f>IF(大会申込書!G22="","※※※※※※",大会申込書!G22)</f>
        <v>※※※※※※</v>
      </c>
      <c r="J14" s="214"/>
      <c r="K14" s="214"/>
      <c r="L14" s="214"/>
      <c r="M14" s="214"/>
      <c r="N14" s="214"/>
      <c r="O14" s="214"/>
      <c r="P14" s="214"/>
      <c r="Q14" s="214"/>
      <c r="R14" s="214"/>
      <c r="S14" s="214"/>
      <c r="T14" s="214"/>
      <c r="U14" s="214"/>
      <c r="V14" s="214"/>
      <c r="W14" s="80"/>
      <c r="X14" s="78"/>
      <c r="Y14" s="78"/>
    </row>
    <row r="15" spans="1:25" s="81" customFormat="1" ht="18.600000000000001" customHeight="1" x14ac:dyDescent="0.3">
      <c r="A15" s="78"/>
      <c r="B15" s="83"/>
      <c r="C15" s="84"/>
      <c r="D15" s="84"/>
      <c r="E15" s="84"/>
      <c r="F15" s="84"/>
      <c r="G15" s="85"/>
      <c r="H15" s="85"/>
      <c r="I15" s="85"/>
      <c r="J15" s="85"/>
      <c r="K15" s="85"/>
      <c r="L15" s="85"/>
      <c r="M15" s="85"/>
      <c r="N15" s="85"/>
      <c r="O15" s="86"/>
      <c r="P15" s="86"/>
      <c r="Q15" s="86"/>
      <c r="R15" s="86"/>
      <c r="S15" s="86"/>
      <c r="T15" s="86"/>
      <c r="U15" s="86"/>
      <c r="V15" s="86"/>
      <c r="W15" s="87"/>
      <c r="X15" s="78"/>
      <c r="Y15" s="78"/>
    </row>
    <row r="28" ht="36.75" customHeight="1" x14ac:dyDescent="0.15"/>
    <row r="29" ht="12" customHeight="1" x14ac:dyDescent="0.15"/>
    <row r="30" ht="12" customHeight="1" x14ac:dyDescent="0.15"/>
    <row r="31" ht="12" customHeight="1" x14ac:dyDescent="0.15"/>
    <row r="32" ht="12" customHeight="1" x14ac:dyDescent="0.15"/>
    <row r="33" ht="12" customHeight="1" x14ac:dyDescent="0.15"/>
    <row r="34" ht="12" customHeight="1" x14ac:dyDescent="0.15"/>
    <row r="35" ht="12" customHeight="1" x14ac:dyDescent="0.15"/>
    <row r="67" s="71" customFormat="1" x14ac:dyDescent="0.15"/>
    <row r="68" s="71" customFormat="1" x14ac:dyDescent="0.15"/>
    <row r="69" s="71" customFormat="1" x14ac:dyDescent="0.15"/>
    <row r="70" s="71" customFormat="1" x14ac:dyDescent="0.15"/>
    <row r="71" s="71" customFormat="1" x14ac:dyDescent="0.15"/>
    <row r="72" s="71" customFormat="1" x14ac:dyDescent="0.15"/>
    <row r="73" s="71" customFormat="1" x14ac:dyDescent="0.15"/>
    <row r="74" s="71" customFormat="1" x14ac:dyDescent="0.15"/>
  </sheetData>
  <sheetProtection algorithmName="SHA-512" hashValue="npjOH98ZXB1mKymaUbqKp2b/9SZQMEuDfgW9v8kxjYMMjTkfpmFejw6dO8fBFb1JVPVPeZmLWBiBM7N1KFAVNw==" saltValue="dGAN77TMS7HfBlYPH6DIDw==" spinCount="100000" sheet="1" objects="1" scenarios="1" selectLockedCells="1" selectUnlockedCells="1"/>
  <mergeCells count="12">
    <mergeCell ref="C9:H9"/>
    <mergeCell ref="I9:V9"/>
    <mergeCell ref="C13:N13"/>
    <mergeCell ref="O13:V13"/>
    <mergeCell ref="C14:H14"/>
    <mergeCell ref="I14:V14"/>
    <mergeCell ref="A1:X1"/>
    <mergeCell ref="J3:X3"/>
    <mergeCell ref="B5:U5"/>
    <mergeCell ref="V5:W5"/>
    <mergeCell ref="C8:N8"/>
    <mergeCell ref="O8:V8"/>
  </mergeCells>
  <phoneticPr fontId="2"/>
  <pageMargins left="0.51181102362204722" right="0.51181102362204722" top="0.55118110236220474" bottom="0.55118110236220474" header="0.31496062992125984" footer="0.31496062992125984"/>
  <pageSetup paperSize="9" scale="96"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5"/>
  <dimension ref="A1:C2"/>
  <sheetViews>
    <sheetView workbookViewId="0"/>
  </sheetViews>
  <sheetFormatPr defaultColWidth="8.85546875" defaultRowHeight="12" x14ac:dyDescent="0.15"/>
  <cols>
    <col min="1" max="1" width="45.7109375" customWidth="1"/>
    <col min="2" max="2" width="12" customWidth="1"/>
    <col min="3" max="3" width="24.7109375" customWidth="1"/>
    <col min="4" max="4" width="20.85546875" bestFit="1" customWidth="1"/>
    <col min="5" max="5" width="10.7109375" customWidth="1"/>
    <col min="6" max="6" width="20.85546875" bestFit="1" customWidth="1"/>
    <col min="7" max="7" width="10.7109375" customWidth="1"/>
    <col min="8" max="8" width="20.85546875" bestFit="1" customWidth="1"/>
    <col min="9" max="9" width="10.7109375" customWidth="1"/>
  </cols>
  <sheetData>
    <row r="1" spans="1:3" x14ac:dyDescent="0.15">
      <c r="A1" t="s">
        <v>32</v>
      </c>
      <c r="B1" t="s">
        <v>33</v>
      </c>
      <c r="C1" t="s">
        <v>34</v>
      </c>
    </row>
    <row r="2" spans="1:3" x14ac:dyDescent="0.15">
      <c r="A2" t="str">
        <f>大会申込書!AH3</f>
        <v>長水路なみはやマスターズ公認記録会２０２４</v>
      </c>
      <c r="B2" s="3">
        <f>大会申込書!AK6</f>
        <v>45355</v>
      </c>
      <c r="C2" t="s">
        <v>124</v>
      </c>
    </row>
  </sheetData>
  <phoneticPr fontId="2"/>
  <pageMargins left="0.75" right="0.75" top="1" bottom="1" header="0.51200000000000001" footer="0.51200000000000001"/>
  <pageSetup paperSize="9" orientation="portrait" horizontalDpi="1200" verticalDpi="1200"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6"/>
  <dimension ref="A1:T3"/>
  <sheetViews>
    <sheetView workbookViewId="0">
      <pane xSplit="3" ySplit="2" topLeftCell="D3" activePane="bottomRight" state="frozen"/>
      <selection activeCell="B3" sqref="B3"/>
      <selection pane="topRight" activeCell="B3" sqref="B3"/>
      <selection pane="bottomLeft" activeCell="B3" sqref="B3"/>
      <selection pane="bottomRight"/>
    </sheetView>
  </sheetViews>
  <sheetFormatPr defaultColWidth="8.85546875" defaultRowHeight="12" x14ac:dyDescent="0.15"/>
  <cols>
    <col min="1" max="1" width="5.7109375" customWidth="1"/>
    <col min="2" max="2" width="7.85546875" customWidth="1"/>
    <col min="3" max="3" width="14.7109375" customWidth="1"/>
    <col min="4" max="9" width="5.7109375" customWidth="1"/>
    <col min="11" max="11" width="12.140625" customWidth="1"/>
    <col min="12" max="12" width="10.140625" customWidth="1"/>
    <col min="13" max="13" width="51" customWidth="1"/>
    <col min="14" max="15" width="13.140625" customWidth="1"/>
    <col min="16" max="16" width="15" customWidth="1"/>
    <col min="17" max="17" width="11.7109375" customWidth="1"/>
    <col min="18" max="18" width="15.28515625" bestFit="1" customWidth="1"/>
    <col min="19" max="19" width="24.5703125" customWidth="1"/>
  </cols>
  <sheetData>
    <row r="1" spans="1:20" x14ac:dyDescent="0.15">
      <c r="D1" s="215" t="s">
        <v>13</v>
      </c>
      <c r="E1" s="215"/>
      <c r="F1" s="215"/>
      <c r="G1" t="s">
        <v>14</v>
      </c>
    </row>
    <row r="2" spans="1:20" x14ac:dyDescent="0.15">
      <c r="A2" t="s">
        <v>16</v>
      </c>
      <c r="B2" t="s">
        <v>51</v>
      </c>
      <c r="C2" t="s">
        <v>7</v>
      </c>
      <c r="D2" t="s">
        <v>4</v>
      </c>
      <c r="E2" t="s">
        <v>5</v>
      </c>
      <c r="F2" t="s">
        <v>6</v>
      </c>
      <c r="G2" t="s">
        <v>4</v>
      </c>
      <c r="H2" t="s">
        <v>5</v>
      </c>
      <c r="I2" t="s">
        <v>6</v>
      </c>
      <c r="J2" t="s">
        <v>15</v>
      </c>
      <c r="K2" t="s">
        <v>8</v>
      </c>
      <c r="L2" t="s">
        <v>9</v>
      </c>
      <c r="M2" t="s">
        <v>10</v>
      </c>
      <c r="N2" t="s">
        <v>11</v>
      </c>
      <c r="O2" t="s">
        <v>12</v>
      </c>
      <c r="P2" t="s">
        <v>87</v>
      </c>
      <c r="Q2" t="s">
        <v>88</v>
      </c>
      <c r="R2" t="s">
        <v>89</v>
      </c>
      <c r="S2" t="s">
        <v>90</v>
      </c>
      <c r="T2" t="s">
        <v>98</v>
      </c>
    </row>
    <row r="3" spans="1:20" x14ac:dyDescent="0.15">
      <c r="B3" s="1" t="str">
        <f>大会申込書!AH9</f>
        <v>509999</v>
      </c>
      <c r="C3" s="2" t="str">
        <f>所属1!C2</f>
        <v>個人参加</v>
      </c>
      <c r="D3">
        <f>大会申込書!G26</f>
        <v>0</v>
      </c>
      <c r="E3">
        <f>大会申込書!L26</f>
        <v>0</v>
      </c>
      <c r="F3">
        <f>D3+E3</f>
        <v>0</v>
      </c>
      <c r="G3">
        <f>大会申込書!G27</f>
        <v>0</v>
      </c>
      <c r="H3">
        <f>大会申込書!L27</f>
        <v>0</v>
      </c>
      <c r="I3">
        <f>G3+H3</f>
        <v>0</v>
      </c>
      <c r="J3" s="9">
        <f>VALUE(ASC(大会申込書!W32))</f>
        <v>0</v>
      </c>
      <c r="K3">
        <f>大会申込書!D12</f>
        <v>0</v>
      </c>
      <c r="L3">
        <f>大会申込書!E9</f>
        <v>0</v>
      </c>
      <c r="M3">
        <f>大会申込書!I9</f>
        <v>0</v>
      </c>
      <c r="N3" t="str">
        <f>IF(大会申込書!D10="","",大会申込書!D10)</f>
        <v/>
      </c>
      <c r="O3" t="str">
        <f>IF(大会申込書!S10="","",大会申込書!S10)</f>
        <v/>
      </c>
      <c r="P3" t="str">
        <f>IF(大会申込書!D11="","",大会申込書!D11)</f>
        <v/>
      </c>
      <c r="Q3" s="10" t="str">
        <f>IF(大会申込書!P12="","",大会申込書!P12)</f>
        <v/>
      </c>
      <c r="R3" s="47" t="str">
        <f>IF(大会申込書!J38="","",DATEVALUE(大会申込書!E38&amp;"/"&amp;大会申込書!J38&amp;"/"&amp;大会申込書!M38))</f>
        <v/>
      </c>
      <c r="S3" t="str">
        <f>IF(大会申込書!E39="","",大会申込書!E39)</f>
        <v/>
      </c>
      <c r="T3" t="str">
        <f>IF(大会申込書!A44="","",大会申込書!A44)</f>
        <v/>
      </c>
    </row>
  </sheetData>
  <mergeCells count="1">
    <mergeCell ref="D1:F1"/>
  </mergeCells>
  <phoneticPr fontId="2"/>
  <pageMargins left="0.75" right="0.75" top="1" bottom="1" header="0.51200000000000001" footer="0.51200000000000001"/>
  <pageSetup paperSize="9" orientation="portrait" horizontalDpi="1200" verticalDpi="1200"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7"/>
  <dimension ref="A1:E2"/>
  <sheetViews>
    <sheetView workbookViewId="0"/>
  </sheetViews>
  <sheetFormatPr defaultColWidth="8.85546875" defaultRowHeight="12" x14ac:dyDescent="0.15"/>
  <cols>
    <col min="2" max="2" width="26.42578125" customWidth="1"/>
    <col min="3" max="3" width="11.85546875" customWidth="1"/>
    <col min="4" max="5" width="15.42578125" customWidth="1"/>
  </cols>
  <sheetData>
    <row r="1" spans="1:5" x14ac:dyDescent="0.15">
      <c r="A1" t="s">
        <v>17</v>
      </c>
      <c r="B1" t="s">
        <v>18</v>
      </c>
      <c r="C1" t="s">
        <v>19</v>
      </c>
      <c r="D1" t="s">
        <v>20</v>
      </c>
      <c r="E1" t="s">
        <v>21</v>
      </c>
    </row>
    <row r="2" spans="1:5" x14ac:dyDescent="0.15">
      <c r="A2" s="1" t="str">
        <f>団体!B3</f>
        <v>509999</v>
      </c>
      <c r="B2" s="2" t="s">
        <v>91</v>
      </c>
      <c r="C2" s="2" t="s">
        <v>92</v>
      </c>
    </row>
  </sheetData>
  <phoneticPr fontId="2"/>
  <pageMargins left="0.75" right="0.75" top="1" bottom="1"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8"/>
  <dimension ref="A1:I2"/>
  <sheetViews>
    <sheetView workbookViewId="0"/>
  </sheetViews>
  <sheetFormatPr defaultColWidth="8.85546875" defaultRowHeight="12" x14ac:dyDescent="0.15"/>
  <cols>
    <col min="1" max="1" width="7.28515625" customWidth="1"/>
    <col min="2" max="2" width="4.85546875" customWidth="1"/>
    <col min="3" max="3" width="14" customWidth="1"/>
    <col min="4" max="4" width="11.85546875" style="7" bestFit="1" customWidth="1"/>
    <col min="6" max="6" width="15.28515625" bestFit="1" customWidth="1"/>
    <col min="7" max="7" width="12.7109375" customWidth="1"/>
    <col min="9" max="9" width="9.7109375" bestFit="1" customWidth="1"/>
  </cols>
  <sheetData>
    <row r="1" spans="1:9" s="4" customFormat="1" x14ac:dyDescent="0.15">
      <c r="A1" s="12" t="s">
        <v>22</v>
      </c>
      <c r="B1" s="12" t="s">
        <v>23</v>
      </c>
      <c r="C1" s="12" t="s">
        <v>26</v>
      </c>
      <c r="D1" s="12" t="s">
        <v>25</v>
      </c>
      <c r="E1" s="12" t="s">
        <v>27</v>
      </c>
      <c r="F1" s="4" t="s">
        <v>95</v>
      </c>
      <c r="G1" s="4" t="s">
        <v>96</v>
      </c>
    </row>
    <row r="2" spans="1:9" x14ac:dyDescent="0.15">
      <c r="A2">
        <v>1</v>
      </c>
      <c r="B2">
        <f>IF(大会申込書!T15="男子",0,5)</f>
        <v>5</v>
      </c>
      <c r="C2" t="str">
        <f>大会申込書!AI19</f>
        <v>　</v>
      </c>
      <c r="E2" s="1" t="str">
        <f>団体!$B$3</f>
        <v>509999</v>
      </c>
      <c r="F2" s="3">
        <f>大会申込書!G15</f>
        <v>0</v>
      </c>
      <c r="G2" t="str">
        <f>大会申込書!AI17</f>
        <v xml:space="preserve"> </v>
      </c>
      <c r="I2">
        <f>YEAR(大会申込書!E6)-YEAR(F2)</f>
        <v>124</v>
      </c>
    </row>
  </sheetData>
  <phoneticPr fontId="2"/>
  <pageMargins left="0.75" right="0.75" top="1" bottom="1" header="0.3" footer="0.3"/>
  <pageSetup paperSize="9" orientation="portrait" horizontalDpi="1200" verticalDpi="1200"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9"/>
  <dimension ref="A1:L3"/>
  <sheetViews>
    <sheetView workbookViewId="0">
      <pane ySplit="1" topLeftCell="A2" activePane="bottomLeft" state="frozen"/>
      <selection activeCell="B3" sqref="B3"/>
      <selection pane="bottomLeft"/>
    </sheetView>
  </sheetViews>
  <sheetFormatPr defaultColWidth="8.85546875" defaultRowHeight="12" x14ac:dyDescent="0.15"/>
  <cols>
    <col min="1" max="1" width="7.42578125" customWidth="1"/>
    <col min="2" max="2" width="7.28515625" customWidth="1"/>
    <col min="3" max="3" width="6.140625" customWidth="1"/>
    <col min="4" max="4" width="7.28515625" customWidth="1"/>
    <col min="6" max="6" width="5.42578125" customWidth="1"/>
    <col min="7" max="7" width="17.7109375" customWidth="1"/>
  </cols>
  <sheetData>
    <row r="1" spans="1:12" x14ac:dyDescent="0.15">
      <c r="A1" t="s">
        <v>22</v>
      </c>
      <c r="B1" t="s">
        <v>28</v>
      </c>
      <c r="C1" t="s">
        <v>29</v>
      </c>
      <c r="D1" t="s">
        <v>24</v>
      </c>
      <c r="E1" t="s">
        <v>30</v>
      </c>
      <c r="F1" t="s">
        <v>23</v>
      </c>
      <c r="G1" t="s">
        <v>31</v>
      </c>
    </row>
    <row r="2" spans="1:12" x14ac:dyDescent="0.15">
      <c r="A2" s="8" t="str">
        <f>IF(B2="","",1)</f>
        <v/>
      </c>
      <c r="B2" s="8" t="str">
        <f>IF(大会申込書!AJ21="","",大会申込書!AJ21)</f>
        <v/>
      </c>
      <c r="C2" s="8" t="str">
        <f>IF(B2="","",大会申込書!AK21)</f>
        <v/>
      </c>
      <c r="D2" s="8" t="str">
        <f>IF(B2="","",IF(YEAR(選手!$I$2)&lt;25,18,選手!$I$2-MOD(選手!$I$2,5)))</f>
        <v/>
      </c>
      <c r="E2" s="8">
        <v>0</v>
      </c>
      <c r="F2" s="8" t="str">
        <f>IF(B2="","",選手!B$2)</f>
        <v/>
      </c>
      <c r="G2" s="8" t="str">
        <f>IF(B2="","",大会申込書!AL21)</f>
        <v/>
      </c>
      <c r="L2">
        <f>COUNTIF(C2:C3,400)</f>
        <v>0</v>
      </c>
    </row>
    <row r="3" spans="1:12" x14ac:dyDescent="0.15">
      <c r="A3" s="8" t="str">
        <f>IF(B3="","",1)</f>
        <v/>
      </c>
      <c r="B3" s="8" t="str">
        <f>IF(大会申込書!AJ22="","",大会申込書!AJ22)</f>
        <v/>
      </c>
      <c r="C3" s="8" t="str">
        <f>IF(B3="","",大会申込書!AK22)</f>
        <v/>
      </c>
      <c r="D3" s="8" t="str">
        <f>IF(B3="","",IF(YEAR(選手!$I$2)&lt;25,18,選手!$I$2-MOD(選手!$I$2,5)))</f>
        <v/>
      </c>
      <c r="E3" s="8">
        <v>0</v>
      </c>
      <c r="F3" s="8" t="str">
        <f>IF(B3="","",選手!B$2)</f>
        <v/>
      </c>
      <c r="G3" s="8" t="str">
        <f>IF(B3="","",大会申込書!AL22)</f>
        <v/>
      </c>
    </row>
  </sheetData>
  <phoneticPr fontId="2"/>
  <pageMargins left="0.75" right="0.75" top="1" bottom="1" header="0.3" footer="0.3"/>
  <pageSetup paperSize="9" orientation="portrait" horizontalDpi="1200" verticalDpi="1200"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4"/>
  <dimension ref="A1:N2"/>
  <sheetViews>
    <sheetView workbookViewId="0"/>
  </sheetViews>
  <sheetFormatPr defaultColWidth="8.85546875" defaultRowHeight="12" x14ac:dyDescent="0.15"/>
  <cols>
    <col min="1" max="1" width="5" customWidth="1"/>
    <col min="2" max="3" width="13.140625" customWidth="1"/>
    <col min="4" max="4" width="4.85546875" customWidth="1"/>
    <col min="5" max="5" width="7.140625" customWidth="1"/>
    <col min="6" max="6" width="13.28515625" customWidth="1"/>
    <col min="8" max="8" width="8" customWidth="1"/>
    <col min="9" max="10" width="7.140625" customWidth="1"/>
  </cols>
  <sheetData>
    <row r="1" spans="1:14" s="6" customFormat="1" x14ac:dyDescent="0.15">
      <c r="A1" s="11" t="s">
        <v>48</v>
      </c>
      <c r="B1" s="11" t="s">
        <v>47</v>
      </c>
      <c r="C1" s="11" t="s">
        <v>46</v>
      </c>
      <c r="D1" s="11" t="s">
        <v>45</v>
      </c>
      <c r="E1" s="11" t="s">
        <v>44</v>
      </c>
      <c r="F1" s="11" t="s">
        <v>43</v>
      </c>
      <c r="G1" s="11" t="s">
        <v>42</v>
      </c>
      <c r="H1" s="11" t="s">
        <v>41</v>
      </c>
      <c r="I1" s="11" t="s">
        <v>40</v>
      </c>
      <c r="J1" s="11" t="s">
        <v>39</v>
      </c>
      <c r="K1" s="11" t="s">
        <v>38</v>
      </c>
      <c r="L1" s="11" t="s">
        <v>37</v>
      </c>
      <c r="M1" s="11" t="s">
        <v>36</v>
      </c>
      <c r="N1" s="11" t="s">
        <v>35</v>
      </c>
    </row>
    <row r="2" spans="1:14" x14ac:dyDescent="0.15">
      <c r="B2" s="2"/>
      <c r="D2">
        <v>5</v>
      </c>
      <c r="G2" s="1"/>
      <c r="H2">
        <v>0</v>
      </c>
    </row>
  </sheetData>
  <phoneticPr fontId="2"/>
  <pageMargins left="0.75" right="0.75" top="1" bottom="1"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8</vt:i4>
      </vt:variant>
      <vt:variant>
        <vt:lpstr>名前付き一覧</vt:lpstr>
      </vt:variant>
      <vt:variant>
        <vt:i4>2</vt:i4>
      </vt:variant>
    </vt:vector>
  </HeadingPairs>
  <TitlesOfParts>
    <vt:vector size="10" baseType="lpstr">
      <vt:lpstr>大会申込書</vt:lpstr>
      <vt:lpstr>個人申込書</vt:lpstr>
      <vt:lpstr>メール</vt:lpstr>
      <vt:lpstr>団体</vt:lpstr>
      <vt:lpstr>所属1</vt:lpstr>
      <vt:lpstr>選手</vt:lpstr>
      <vt:lpstr>エントリー</vt:lpstr>
      <vt:lpstr>チーム</vt:lpstr>
      <vt:lpstr>個人申込書!Print_Area</vt:lpstr>
      <vt:lpstr>大会申込書!Print_Area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大月　岳彦</dc:creator>
  <cp:lastModifiedBy>大月岳彦</cp:lastModifiedBy>
  <cp:lastPrinted>2022-09-09T00:41:42Z</cp:lastPrinted>
  <dcterms:created xsi:type="dcterms:W3CDTF">2003-04-18T11:12:20Z</dcterms:created>
  <dcterms:modified xsi:type="dcterms:W3CDTF">2024-02-21T09:46:38Z</dcterms:modified>
</cp:coreProperties>
</file>