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showInkAnnotation="0" codeName="ThisWorkbook"/>
  <mc:AlternateContent xmlns:mc="http://schemas.openxmlformats.org/markup-compatibility/2006">
    <mc:Choice Requires="x15">
      <x15ac:absPath xmlns:x15ac="http://schemas.microsoft.com/office/spreadsheetml/2010/11/ac" url="D:\2022プログラム\220220_なみはやマスターズ\02_エントリーファイル\原本\"/>
    </mc:Choice>
  </mc:AlternateContent>
  <xr:revisionPtr revIDLastSave="0" documentId="13_ncr:1_{44412400-1CC0-43D8-B3A0-5B4D25D8A7AF}" xr6:coauthVersionLast="47" xr6:coauthVersionMax="47" xr10:uidLastSave="{00000000-0000-0000-0000-000000000000}"/>
  <workbookProtection workbookAlgorithmName="SHA-512" workbookHashValue="iT7L3BeSg6bpfPLwsL7XDhTe89GvN+Yu3+dNrgq7EeXKUXU9u3MznbmW2ZYM9g86ee3JWwOLJss6dlIhlg+adA==" workbookSaltValue="QLB4apP1L0ijT/S/VIY9Tw==" workbookSpinCount="100000" lockStructure="1"/>
  <bookViews>
    <workbookView xWindow="7425" yWindow="225" windowWidth="21315" windowHeight="14730" tabRatio="650" xr2:uid="{00000000-000D-0000-FFFF-FFFF00000000}"/>
  </bookViews>
  <sheets>
    <sheet name="大会申込書" sheetId="18" r:id="rId1"/>
    <sheet name="個人申込書" sheetId="20" r:id="rId2"/>
    <sheet name="メール" sheetId="9" state="hidden" r:id="rId3"/>
    <sheet name="団体" sheetId="7" state="hidden" r:id="rId4"/>
    <sheet name="所属1" sheetId="11" state="hidden" r:id="rId5"/>
    <sheet name="選手" sheetId="12" state="hidden" r:id="rId6"/>
    <sheet name="エントリー" sheetId="13" state="hidden" r:id="rId7"/>
    <sheet name="チーム" sheetId="16" state="hidden" r:id="rId8"/>
  </sheets>
  <definedNames>
    <definedName name="_xlnm.Print_Area" localSheetId="0">大会申込書!$A$1:$AD$44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81" i="18" l="1"/>
  <c r="AI81" i="18"/>
  <c r="AM80" i="18"/>
  <c r="AI80" i="18"/>
  <c r="AM79" i="18"/>
  <c r="AI79" i="18"/>
  <c r="AM78" i="18"/>
  <c r="AI78" i="18"/>
  <c r="AM77" i="18"/>
  <c r="AI77" i="18"/>
  <c r="AM76" i="18"/>
  <c r="AI76" i="18"/>
  <c r="AM75" i="18"/>
  <c r="AI75" i="18"/>
  <c r="AM74" i="18"/>
  <c r="AI74" i="18"/>
  <c r="AM73" i="18"/>
  <c r="AI73" i="18"/>
  <c r="AM72" i="18"/>
  <c r="AI72" i="18"/>
  <c r="AM71" i="18"/>
  <c r="AI71" i="18"/>
  <c r="AM70" i="18"/>
  <c r="AI70" i="18"/>
  <c r="AM69" i="18"/>
  <c r="AI69" i="18"/>
  <c r="AM68" i="18"/>
  <c r="AI68" i="18"/>
  <c r="AI67" i="18"/>
  <c r="AI66" i="18"/>
  <c r="AI65" i="18"/>
  <c r="AI64" i="18"/>
  <c r="AI63" i="18"/>
  <c r="AI62" i="18"/>
  <c r="AI61" i="18"/>
  <c r="AI60" i="18"/>
  <c r="AI59" i="18"/>
  <c r="AI58" i="18"/>
  <c r="AI57" i="18"/>
  <c r="AI56" i="18"/>
  <c r="AI55" i="18"/>
  <c r="AI54" i="18"/>
  <c r="AI53" i="18"/>
  <c r="AI52" i="18"/>
  <c r="AI51" i="18"/>
  <c r="AI50" i="18"/>
  <c r="AI49" i="18"/>
  <c r="AI48" i="18"/>
  <c r="AI47" i="18"/>
  <c r="AI46" i="18"/>
  <c r="AM22" i="18"/>
  <c r="F44" i="20"/>
  <c r="AM21" i="18"/>
  <c r="F19" i="20"/>
  <c r="AJ19" i="18"/>
  <c r="A46" i="20"/>
  <c r="A21" i="20"/>
  <c r="O38" i="20"/>
  <c r="O13" i="20"/>
  <c r="AJ22" i="18"/>
  <c r="B3" i="13"/>
  <c r="AK22" i="18"/>
  <c r="C3" i="13"/>
  <c r="AJ21" i="18"/>
  <c r="B2" i="13"/>
  <c r="AK21" i="18"/>
  <c r="C2" i="13"/>
  <c r="AI21" i="18"/>
  <c r="AI22" i="18"/>
  <c r="W30" i="18"/>
  <c r="G27" i="18"/>
  <c r="L27" i="18"/>
  <c r="V27" i="18"/>
  <c r="Q30" i="18"/>
  <c r="AA15" i="18"/>
  <c r="T3" i="7"/>
  <c r="C33" i="20"/>
  <c r="J33" i="20"/>
  <c r="J8" i="20"/>
  <c r="C8" i="20"/>
  <c r="B38" i="20"/>
  <c r="B13" i="20"/>
  <c r="H2" i="12"/>
  <c r="AI17" i="18"/>
  <c r="C28" i="20"/>
  <c r="AI19" i="18"/>
  <c r="C30" i="20"/>
  <c r="K5" i="20"/>
  <c r="C3" i="7"/>
  <c r="C5" i="20"/>
  <c r="C3" i="20"/>
  <c r="I2" i="12"/>
  <c r="K30" i="20"/>
  <c r="O3" i="7"/>
  <c r="N3" i="7"/>
  <c r="S3" i="7"/>
  <c r="R3" i="7"/>
  <c r="Q3" i="7"/>
  <c r="P3" i="7"/>
  <c r="M3" i="7"/>
  <c r="L3" i="7"/>
  <c r="K3" i="7"/>
  <c r="A2" i="9"/>
  <c r="A3" i="18"/>
  <c r="G3" i="7"/>
  <c r="L26" i="18"/>
  <c r="G26" i="18"/>
  <c r="D3" i="7"/>
  <c r="H3" i="7"/>
  <c r="AL22" i="18"/>
  <c r="AL21" i="18"/>
  <c r="B3" i="7"/>
  <c r="B2" i="12"/>
  <c r="D2" i="12"/>
  <c r="E2" i="12"/>
  <c r="C2" i="12"/>
  <c r="V26" i="18"/>
  <c r="E3" i="7"/>
  <c r="AH22" i="18"/>
  <c r="AH21" i="18"/>
  <c r="J3" i="7"/>
  <c r="U38" i="18"/>
  <c r="A2" i="11"/>
  <c r="G2" i="12"/>
  <c r="Q19" i="20"/>
  <c r="Q44" i="20"/>
  <c r="G2" i="13"/>
  <c r="A2" i="13"/>
  <c r="L2" i="13"/>
  <c r="D2" i="13"/>
  <c r="F2" i="13"/>
  <c r="G3" i="13"/>
  <c r="F3" i="13"/>
  <c r="A3" i="13"/>
  <c r="D3" i="13"/>
  <c r="F3" i="7"/>
  <c r="I3" i="7"/>
</calcChain>
</file>

<file path=xl/sharedStrings.xml><?xml version="1.0" encoding="utf-8"?>
<sst xmlns="http://schemas.openxmlformats.org/spreadsheetml/2006/main" count="196" uniqueCount="149">
  <si>
    <t>〒</t>
    <phoneticPr fontId="2"/>
  </si>
  <si>
    <t>姓</t>
    <rPh sb="0" eb="1">
      <t>セイ</t>
    </rPh>
    <phoneticPr fontId="2"/>
  </si>
  <si>
    <t>名</t>
    <rPh sb="0" eb="1">
      <t>ナ</t>
    </rPh>
    <phoneticPr fontId="2"/>
  </si>
  <si>
    <t>種目</t>
    <rPh sb="0" eb="2">
      <t>シュモク</t>
    </rPh>
    <phoneticPr fontId="2"/>
  </si>
  <si>
    <t>女子</t>
    <rPh sb="0" eb="2">
      <t>ジョシ</t>
    </rPh>
    <phoneticPr fontId="2"/>
  </si>
  <si>
    <t>男子</t>
    <rPh sb="0" eb="2">
      <t>ダンシ</t>
    </rPh>
    <phoneticPr fontId="2"/>
  </si>
  <si>
    <t>合計</t>
    <rPh sb="0" eb="2">
      <t>ゴウケイ</t>
    </rPh>
    <phoneticPr fontId="2"/>
  </si>
  <si>
    <t>チーム略称</t>
    <rPh sb="3" eb="5">
      <t>リャクショウ</t>
    </rPh>
    <phoneticPr fontId="2"/>
  </si>
  <si>
    <t>連絡責任者名</t>
    <rPh sb="0" eb="2">
      <t>レンラク</t>
    </rPh>
    <rPh sb="2" eb="5">
      <t>セキニンシャ</t>
    </rPh>
    <rPh sb="5" eb="6">
      <t>メイ</t>
    </rPh>
    <phoneticPr fontId="2"/>
  </si>
  <si>
    <t>郵便番号</t>
    <rPh sb="0" eb="4">
      <t>ユウビンバンゴウ</t>
    </rPh>
    <phoneticPr fontId="2"/>
  </si>
  <si>
    <t>住所１</t>
    <rPh sb="0" eb="2">
      <t>ジュウショ</t>
    </rPh>
    <phoneticPr fontId="2"/>
  </si>
  <si>
    <t>電話番号</t>
    <rPh sb="0" eb="2">
      <t>デンワ</t>
    </rPh>
    <rPh sb="2" eb="4">
      <t>バンゴウ</t>
    </rPh>
    <phoneticPr fontId="2"/>
  </si>
  <si>
    <t>ＦＡＸ番号</t>
    <rPh sb="3" eb="5">
      <t>バンゴウ</t>
    </rPh>
    <phoneticPr fontId="2"/>
  </si>
  <si>
    <t>参加人数</t>
    <rPh sb="0" eb="2">
      <t>サンカ</t>
    </rPh>
    <rPh sb="2" eb="4">
      <t>ニンズウ</t>
    </rPh>
    <phoneticPr fontId="2"/>
  </si>
  <si>
    <t>個人種目数</t>
    <rPh sb="0" eb="2">
      <t>コジン</t>
    </rPh>
    <rPh sb="2" eb="4">
      <t>シュモク</t>
    </rPh>
    <rPh sb="4" eb="5">
      <t>スウ</t>
    </rPh>
    <phoneticPr fontId="2"/>
  </si>
  <si>
    <t>入金金額</t>
    <rPh sb="0" eb="2">
      <t>ニュウキン</t>
    </rPh>
    <rPh sb="2" eb="4">
      <t>キンガク</t>
    </rPh>
    <phoneticPr fontId="2"/>
  </si>
  <si>
    <t>No</t>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</si>
  <si>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</si>
  <si>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</si>
  <si>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</si>
  <si>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</si>
  <si>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</si>
  <si>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</si>
  <si>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</si>
  <si>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区分No</t>
    <rPh sb="0" eb="2">
      <t>クブン</t>
    </rPh>
    <phoneticPr fontId="2"/>
  </si>
  <si>
    <t>JASF</t>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</si>
  <si>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</si>
  <si>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</si>
  <si>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</si>
  <si>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</si>
  <si>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</si>
  <si>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</si>
  <si>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</si>
  <si>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</si>
  <si>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</si>
  <si>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泳者4No</t>
    <rPh sb="0" eb="2">
      <t>エイシャ</t>
    </rPh>
    <phoneticPr fontId="6"/>
  </si>
  <si>
    <t>泳者3No</t>
    <rPh sb="0" eb="2">
      <t>エイシャ</t>
    </rPh>
    <phoneticPr fontId="6"/>
  </si>
  <si>
    <t>泳者2No</t>
    <rPh sb="0" eb="2">
      <t>エイシャ</t>
    </rPh>
    <phoneticPr fontId="6"/>
  </si>
  <si>
    <t>泳者1No</t>
    <rPh sb="0" eb="2">
      <t>エイシャ</t>
    </rPh>
    <phoneticPr fontId="6"/>
  </si>
  <si>
    <t>距離</t>
    <rPh sb="0" eb="2">
      <t>キョリ</t>
    </rPh>
    <phoneticPr fontId="6"/>
  </si>
  <si>
    <t>種目No</t>
    <rPh sb="0" eb="2">
      <t>シュモク</t>
    </rPh>
    <phoneticPr fontId="6"/>
  </si>
  <si>
    <t>オープン</t>
    <phoneticPr fontId="6"/>
  </si>
  <si>
    <t>団体番号</t>
    <rPh sb="0" eb="2">
      <t>ダンタイ</t>
    </rPh>
    <rPh sb="2" eb="4">
      <t>バンゴウ</t>
    </rPh>
    <phoneticPr fontId="6"/>
  </si>
  <si>
    <t>エントリータイム</t>
    <phoneticPr fontId="6"/>
  </si>
  <si>
    <t>区分No</t>
    <rPh sb="0" eb="2">
      <t>クブン</t>
    </rPh>
    <phoneticPr fontId="6"/>
  </si>
  <si>
    <t>学種</t>
    <rPh sb="0" eb="1">
      <t>ガク</t>
    </rPh>
    <rPh sb="1" eb="2">
      <t>シュ</t>
    </rPh>
    <phoneticPr fontId="6"/>
  </si>
  <si>
    <t>チーム名カナ</t>
    <rPh sb="3" eb="4">
      <t>メイ</t>
    </rPh>
    <phoneticPr fontId="6"/>
  </si>
  <si>
    <t>チーム名</t>
    <rPh sb="3" eb="4">
      <t>メイ</t>
    </rPh>
    <phoneticPr fontId="6"/>
  </si>
  <si>
    <t>性別</t>
    <rPh sb="0" eb="2">
      <t>セイベツ</t>
    </rPh>
    <phoneticPr fontId="6"/>
  </si>
  <si>
    <t>100mバタフライ</t>
    <phoneticPr fontId="2"/>
  </si>
  <si>
    <t xml:space="preserve"> 50mバタフライ</t>
    <phoneticPr fontId="2"/>
  </si>
  <si>
    <t>チームID</t>
    <phoneticPr fontId="2"/>
  </si>
  <si>
    <t xml:space="preserve"> 25mバタフライ</t>
    <phoneticPr fontId="2"/>
  </si>
  <si>
    <t>200mバタフライ</t>
    <phoneticPr fontId="2"/>
  </si>
  <si>
    <t>出場日：</t>
    <rPh sb="0" eb="3">
      <t>シュツジョウビ</t>
    </rPh>
    <phoneticPr fontId="2"/>
  </si>
  <si>
    <t>※出場日ごとに申し込んでください</t>
    <rPh sb="1" eb="3">
      <t>シュツジョウ</t>
    </rPh>
    <rPh sb="3" eb="4">
      <t>ビ</t>
    </rPh>
    <rPh sb="7" eb="8">
      <t>モウ</t>
    </rPh>
    <rPh sb="9" eb="10">
      <t>コ</t>
    </rPh>
    <phoneticPr fontId="6"/>
  </si>
  <si>
    <t>申込情報</t>
    <rPh sb="0" eb="1">
      <t>モウ</t>
    </rPh>
    <rPh sb="1" eb="2">
      <t>コ</t>
    </rPh>
    <rPh sb="2" eb="4">
      <t>ジョウホウ</t>
    </rPh>
    <phoneticPr fontId="6"/>
  </si>
  <si>
    <t>ＴＥＬ</t>
    <phoneticPr fontId="6"/>
  </si>
  <si>
    <t>ＦＡＸ</t>
    <phoneticPr fontId="6"/>
  </si>
  <si>
    <t>携帯電話</t>
    <rPh sb="0" eb="2">
      <t>ケイタイ</t>
    </rPh>
    <rPh sb="2" eb="4">
      <t>デンワ</t>
    </rPh>
    <phoneticPr fontId="6"/>
  </si>
  <si>
    <t>大会当日緊急時の連絡先</t>
    <rPh sb="0" eb="2">
      <t>タイカイ</t>
    </rPh>
    <rPh sb="2" eb="4">
      <t>トウジツ</t>
    </rPh>
    <rPh sb="4" eb="6">
      <t>キンキュウ</t>
    </rPh>
    <rPh sb="6" eb="7">
      <t>ジ</t>
    </rPh>
    <rPh sb="8" eb="10">
      <t>レンラク</t>
    </rPh>
    <rPh sb="10" eb="11">
      <t>サキ</t>
    </rPh>
    <phoneticPr fontId="6"/>
  </si>
  <si>
    <t>申込数</t>
    <rPh sb="0" eb="2">
      <t>モウシコミ</t>
    </rPh>
    <rPh sb="2" eb="3">
      <t>スウ</t>
    </rPh>
    <phoneticPr fontId="6"/>
  </si>
  <si>
    <t>女　子</t>
    <rPh sb="0" eb="1">
      <t>オンナ</t>
    </rPh>
    <rPh sb="2" eb="3">
      <t>コ</t>
    </rPh>
    <phoneticPr fontId="6"/>
  </si>
  <si>
    <t>男　子</t>
    <rPh sb="0" eb="1">
      <t>オトコ</t>
    </rPh>
    <rPh sb="2" eb="3">
      <t>コ</t>
    </rPh>
    <phoneticPr fontId="6"/>
  </si>
  <si>
    <t>合　計</t>
    <rPh sb="0" eb="1">
      <t>ア</t>
    </rPh>
    <rPh sb="2" eb="3">
      <t>ケイ</t>
    </rPh>
    <phoneticPr fontId="6"/>
  </si>
  <si>
    <t>参　加　者　数</t>
    <rPh sb="0" eb="1">
      <t>マイ</t>
    </rPh>
    <rPh sb="2" eb="3">
      <t>カ</t>
    </rPh>
    <rPh sb="4" eb="5">
      <t>シャ</t>
    </rPh>
    <rPh sb="6" eb="7">
      <t>スウ</t>
    </rPh>
    <phoneticPr fontId="6"/>
  </si>
  <si>
    <t>名</t>
    <rPh sb="0" eb="1">
      <t>メイ</t>
    </rPh>
    <phoneticPr fontId="6"/>
  </si>
  <si>
    <t>参加種目数</t>
    <rPh sb="0" eb="2">
      <t>サンカ</t>
    </rPh>
    <rPh sb="2" eb="4">
      <t>シュモク</t>
    </rPh>
    <rPh sb="4" eb="5">
      <t>スウ</t>
    </rPh>
    <phoneticPr fontId="6"/>
  </si>
  <si>
    <t>種目</t>
    <rPh sb="0" eb="2">
      <t>シュモク</t>
    </rPh>
    <phoneticPr fontId="6"/>
  </si>
  <si>
    <t>申込金額</t>
    <rPh sb="0" eb="2">
      <t>モウシコミ</t>
    </rPh>
    <rPh sb="2" eb="4">
      <t>キンガク</t>
    </rPh>
    <phoneticPr fontId="6"/>
  </si>
  <si>
    <t>個人
種目</t>
    <rPh sb="0" eb="2">
      <t>コジン</t>
    </rPh>
    <rPh sb="3" eb="5">
      <t>シュモク</t>
    </rPh>
    <phoneticPr fontId="6"/>
  </si>
  <si>
    <t>円</t>
    <rPh sb="0" eb="1">
      <t>エン</t>
    </rPh>
    <phoneticPr fontId="6"/>
  </si>
  <si>
    <t>振込明細</t>
    <rPh sb="0" eb="2">
      <t>フリコミ</t>
    </rPh>
    <rPh sb="2" eb="4">
      <t>メイサイ</t>
    </rPh>
    <phoneticPr fontId="6"/>
  </si>
  <si>
    <t>　※振り込み手数料はチーム負担となります</t>
    <rPh sb="2" eb="3">
      <t>フ</t>
    </rPh>
    <rPh sb="4" eb="5">
      <t>コ</t>
    </rPh>
    <rPh sb="6" eb="9">
      <t>テスウリョウ</t>
    </rPh>
    <rPh sb="13" eb="15">
      <t>フタン</t>
    </rPh>
    <phoneticPr fontId="6"/>
  </si>
  <si>
    <t>振り込み日</t>
    <rPh sb="0" eb="1">
      <t>フ</t>
    </rPh>
    <rPh sb="2" eb="3">
      <t>コ</t>
    </rPh>
    <rPh sb="4" eb="5">
      <t>ビ</t>
    </rPh>
    <phoneticPr fontId="6"/>
  </si>
  <si>
    <t>年</t>
    <rPh sb="0" eb="1">
      <t>ネン</t>
    </rPh>
    <phoneticPr fontId="6"/>
  </si>
  <si>
    <t>月</t>
    <rPh sb="0" eb="1">
      <t>ツキ</t>
    </rPh>
    <phoneticPr fontId="6"/>
  </si>
  <si>
    <t>日</t>
    <rPh sb="0" eb="1">
      <t>ヒ</t>
    </rPh>
    <phoneticPr fontId="6"/>
  </si>
  <si>
    <t>振込金額</t>
    <rPh sb="0" eb="2">
      <t>フリコミ</t>
    </rPh>
    <rPh sb="2" eb="4">
      <t>キンガク</t>
    </rPh>
    <phoneticPr fontId="6"/>
  </si>
  <si>
    <t>振込名義名</t>
    <rPh sb="0" eb="2">
      <t>フリコミ</t>
    </rPh>
    <rPh sb="2" eb="4">
      <t>メイギ</t>
    </rPh>
    <rPh sb="4" eb="5">
      <t>メイ</t>
    </rPh>
    <phoneticPr fontId="6"/>
  </si>
  <si>
    <t>なみはやマスターズ公認記録会    個人種目申込書</t>
    <rPh sb="9" eb="11">
      <t>コウニン</t>
    </rPh>
    <rPh sb="11" eb="13">
      <t>キロク</t>
    </rPh>
    <rPh sb="13" eb="14">
      <t>カイ</t>
    </rPh>
    <phoneticPr fontId="6"/>
  </si>
  <si>
    <t>電話番号（携帯可）</t>
    <rPh sb="0" eb="2">
      <t>デンワ</t>
    </rPh>
    <rPh sb="2" eb="4">
      <t>バンゴウ</t>
    </rPh>
    <rPh sb="5" eb="7">
      <t>ケイタイ</t>
    </rPh>
    <rPh sb="7" eb="8">
      <t>カ</t>
    </rPh>
    <phoneticPr fontId="28"/>
  </si>
  <si>
    <t>氏名（本人以外）</t>
    <rPh sb="0" eb="2">
      <t>シメイ</t>
    </rPh>
    <rPh sb="3" eb="5">
      <t>ホンニン</t>
    </rPh>
    <rPh sb="5" eb="7">
      <t>イガイ</t>
    </rPh>
    <phoneticPr fontId="28"/>
  </si>
  <si>
    <t>親　 族 ・ 責任者
その他　　　　　　</t>
    <rPh sb="0" eb="1">
      <t>オヤ</t>
    </rPh>
    <rPh sb="3" eb="4">
      <t>ゾク</t>
    </rPh>
    <rPh sb="7" eb="10">
      <t>セキニンシャ</t>
    </rPh>
    <rPh sb="13" eb="14">
      <t>タ</t>
    </rPh>
    <phoneticPr fontId="28"/>
  </si>
  <si>
    <t>組</t>
    <phoneticPr fontId="6"/>
  </si>
  <si>
    <t>レーン</t>
    <phoneticPr fontId="6"/>
  </si>
  <si>
    <t>氏　　名</t>
    <rPh sb="0" eb="1">
      <t>シ</t>
    </rPh>
    <rPh sb="3" eb="4">
      <t>ナ</t>
    </rPh>
    <phoneticPr fontId="6"/>
  </si>
  <si>
    <t>暦年齢</t>
    <rPh sb="0" eb="1">
      <t>コヨミ</t>
    </rPh>
    <rPh sb="1" eb="3">
      <t>ネンレイ</t>
    </rPh>
    <phoneticPr fontId="6"/>
  </si>
  <si>
    <t>種目①</t>
    <rPh sb="0" eb="2">
      <t>シュモク</t>
    </rPh>
    <phoneticPr fontId="6"/>
  </si>
  <si>
    <t>種目②</t>
    <rPh sb="0" eb="2">
      <t>シュモク</t>
    </rPh>
    <phoneticPr fontId="6"/>
  </si>
  <si>
    <t>参加する回</t>
    <rPh sb="0" eb="2">
      <t>サンカ</t>
    </rPh>
    <rPh sb="4" eb="5">
      <t>カイ</t>
    </rPh>
    <phoneticPr fontId="2"/>
  </si>
  <si>
    <t>最初に出場日を選択してください</t>
    <rPh sb="0" eb="2">
      <t>サイショ</t>
    </rPh>
    <rPh sb="3" eb="6">
      <t>シュツジョウビ</t>
    </rPh>
    <rPh sb="7" eb="9">
      <t>センタク</t>
    </rPh>
    <phoneticPr fontId="2"/>
  </si>
  <si>
    <t xml:space="preserve"> 住　所</t>
    <rPh sb="1" eb="2">
      <t>ジュウ</t>
    </rPh>
    <rPh sb="3" eb="4">
      <t>ショ</t>
    </rPh>
    <phoneticPr fontId="6"/>
  </si>
  <si>
    <t>種目数</t>
    <rPh sb="0" eb="3">
      <t>シュモクスウ</t>
    </rPh>
    <phoneticPr fontId="2"/>
  </si>
  <si>
    <t>円</t>
    <rPh sb="0" eb="1">
      <t>エン</t>
    </rPh>
    <phoneticPr fontId="2"/>
  </si>
  <si>
    <t>携帯電話番号</t>
    <rPh sb="0" eb="2">
      <t>ケイタイ</t>
    </rPh>
    <rPh sb="2" eb="6">
      <t>デンワバンゴウ</t>
    </rPh>
    <phoneticPr fontId="2"/>
  </si>
  <si>
    <t>緊急連絡先</t>
    <rPh sb="0" eb="5">
      <t>キンキュウレンラクサキ</t>
    </rPh>
    <phoneticPr fontId="2"/>
  </si>
  <si>
    <t>振込日</t>
    <rPh sb="0" eb="3">
      <t>フリコミビ</t>
    </rPh>
    <phoneticPr fontId="2"/>
  </si>
  <si>
    <t>振込名義名</t>
    <rPh sb="0" eb="2">
      <t>フリコミ</t>
    </rPh>
    <rPh sb="2" eb="4">
      <t>メイギ</t>
    </rPh>
    <rPh sb="4" eb="5">
      <t>メイ</t>
    </rPh>
    <phoneticPr fontId="2"/>
  </si>
  <si>
    <t>※期日（参加日）</t>
    <rPh sb="1" eb="3">
      <t>キジツ</t>
    </rPh>
    <rPh sb="4" eb="6">
      <t>サンカ</t>
    </rPh>
    <rPh sb="6" eb="7">
      <t>ヒ</t>
    </rPh>
    <phoneticPr fontId="6"/>
  </si>
  <si>
    <t>＊参加種目</t>
    <rPh sb="1" eb="5">
      <t>サンカシュモク</t>
    </rPh>
    <phoneticPr fontId="28"/>
  </si>
  <si>
    <t>未登録者</t>
    <rPh sb="0" eb="3">
      <t>ミトウロク</t>
    </rPh>
    <rPh sb="3" eb="4">
      <t>シャ</t>
    </rPh>
    <phoneticPr fontId="6"/>
  </si>
  <si>
    <t>氏名</t>
    <rPh sb="0" eb="2">
      <t>シメイ</t>
    </rPh>
    <phoneticPr fontId="6"/>
  </si>
  <si>
    <t>年齢</t>
    <rPh sb="0" eb="2">
      <t>ネンレイ</t>
    </rPh>
    <phoneticPr fontId="6"/>
  </si>
  <si>
    <t>　　＊大会当日緊急時の連絡先</t>
    <rPh sb="3" eb="5">
      <t>タイカイ</t>
    </rPh>
    <rPh sb="5" eb="7">
      <t>トウジツ</t>
    </rPh>
    <rPh sb="7" eb="9">
      <t>キンキュウ</t>
    </rPh>
    <rPh sb="9" eb="10">
      <t>ジ</t>
    </rPh>
    <rPh sb="11" eb="13">
      <t>レンラク</t>
    </rPh>
    <rPh sb="13" eb="14">
      <t>サキ</t>
    </rPh>
    <phoneticPr fontId="28"/>
  </si>
  <si>
    <t>生年　月日</t>
    <rPh sb="0" eb="2">
      <t>セイネン</t>
    </rPh>
    <rPh sb="3" eb="5">
      <t>ガッピ</t>
    </rPh>
    <phoneticPr fontId="6"/>
  </si>
  <si>
    <t>個人参加(未登録)</t>
    <rPh sb="0" eb="4">
      <t>コジンサンカ</t>
    </rPh>
    <rPh sb="5" eb="8">
      <t>ミトウロク</t>
    </rPh>
    <phoneticPr fontId="2"/>
  </si>
  <si>
    <t>個人参加</t>
    <rPh sb="0" eb="4">
      <t>コジンサンカ</t>
    </rPh>
    <phoneticPr fontId="2"/>
  </si>
  <si>
    <t>フリガナ</t>
    <phoneticPr fontId="2"/>
  </si>
  <si>
    <t>生年月日</t>
    <rPh sb="0" eb="4">
      <t>セイネンガッピ</t>
    </rPh>
    <phoneticPr fontId="6"/>
  </si>
  <si>
    <t>生年月日</t>
    <rPh sb="0" eb="4">
      <t>セイネンガッピ</t>
    </rPh>
    <phoneticPr fontId="2"/>
  </si>
  <si>
    <t>氏名カナ</t>
    <rPh sb="0" eb="2">
      <t>シメイ</t>
    </rPh>
    <phoneticPr fontId="2"/>
  </si>
  <si>
    <t>申込者名</t>
    <rPh sb="0" eb="3">
      <t>モウシコミシャ</t>
    </rPh>
    <rPh sb="3" eb="4">
      <t>メイ</t>
    </rPh>
    <phoneticPr fontId="6"/>
  </si>
  <si>
    <t>備考</t>
    <rPh sb="0" eb="2">
      <t>ビコウ</t>
    </rPh>
    <phoneticPr fontId="2"/>
  </si>
  <si>
    <t>暦年齢</t>
    <rPh sb="0" eb="1">
      <t>コヨミ</t>
    </rPh>
    <rPh sb="1" eb="3">
      <t>ネンレイ</t>
    </rPh>
    <phoneticPr fontId="2"/>
  </si>
  <si>
    <t>509999</t>
    <phoneticPr fontId="2"/>
  </si>
  <si>
    <t>振込先：大阪シティ信用金庫　本店営業部　普通　８１３１３９８　なみはやマスターズ水泳大会</t>
    <rPh sb="0" eb="3">
      <t>フリコミサキ</t>
    </rPh>
    <rPh sb="4" eb="6">
      <t>オオサカ</t>
    </rPh>
    <rPh sb="9" eb="11">
      <t>シンヨウ</t>
    </rPh>
    <rPh sb="11" eb="13">
      <t>キンコ</t>
    </rPh>
    <rPh sb="14" eb="16">
      <t>ホンテン</t>
    </rPh>
    <rPh sb="16" eb="18">
      <t>エイギョウ</t>
    </rPh>
    <rPh sb="18" eb="19">
      <t>ブ</t>
    </rPh>
    <rPh sb="20" eb="22">
      <t>フツウ</t>
    </rPh>
    <rPh sb="40" eb="42">
      <t>スイエイ</t>
    </rPh>
    <rPh sb="42" eb="44">
      <t>タイカイ</t>
    </rPh>
    <phoneticPr fontId="6"/>
  </si>
  <si>
    <t>申込金は、申し込み後３日以内にお振り込みください。定員になっている場合がありますので、必ずＨＰをご確認の上お申し込みおよびお振り込みをお願いいたします。定員となり、締め切りの案内が出ている場合はお受けできませんので予めご承知おきください。</t>
    <rPh sb="0" eb="2">
      <t>モウシコミ</t>
    </rPh>
    <rPh sb="2" eb="3">
      <t>キン</t>
    </rPh>
    <rPh sb="5" eb="6">
      <t>モウ</t>
    </rPh>
    <rPh sb="7" eb="8">
      <t>コ</t>
    </rPh>
    <rPh sb="9" eb="10">
      <t>ゴ</t>
    </rPh>
    <rPh sb="11" eb="14">
      <t>カイナイ</t>
    </rPh>
    <rPh sb="16" eb="17">
      <t>フ</t>
    </rPh>
    <rPh sb="18" eb="19">
      <t>コ</t>
    </rPh>
    <rPh sb="25" eb="27">
      <t>テイイン</t>
    </rPh>
    <rPh sb="33" eb="35">
      <t>バアイ</t>
    </rPh>
    <rPh sb="43" eb="44">
      <t>カナラ</t>
    </rPh>
    <rPh sb="49" eb="51">
      <t>カクニン</t>
    </rPh>
    <rPh sb="52" eb="53">
      <t>ウエ</t>
    </rPh>
    <rPh sb="54" eb="55">
      <t>モウ</t>
    </rPh>
    <rPh sb="56" eb="57">
      <t>コ</t>
    </rPh>
    <rPh sb="62" eb="63">
      <t>フ</t>
    </rPh>
    <rPh sb="64" eb="65">
      <t>コ</t>
    </rPh>
    <rPh sb="68" eb="69">
      <t>ネガ</t>
    </rPh>
    <rPh sb="76" eb="78">
      <t>テイイン</t>
    </rPh>
    <rPh sb="82" eb="83">
      <t>シ</t>
    </rPh>
    <rPh sb="84" eb="85">
      <t>キ</t>
    </rPh>
    <rPh sb="87" eb="89">
      <t>アンナイ</t>
    </rPh>
    <rPh sb="90" eb="91">
      <t>デ</t>
    </rPh>
    <rPh sb="94" eb="96">
      <t>バアイ</t>
    </rPh>
    <rPh sb="98" eb="99">
      <t>ウ</t>
    </rPh>
    <rPh sb="107" eb="108">
      <t>アラカジ</t>
    </rPh>
    <rPh sb="110" eb="112">
      <t>ショウチ</t>
    </rPh>
    <phoneticPr fontId="6"/>
  </si>
  <si>
    <t>　※チームで申し込みの場合はチームＩＤ（６桁）+チーム名で振り込んでください</t>
    <rPh sb="21" eb="22">
      <t>ケタ</t>
    </rPh>
    <phoneticPr fontId="6"/>
  </si>
  <si>
    <t>　※個人で申し込みの場合はチームＩＤ（６桁）＋選手名で振り込んでください</t>
    <phoneticPr fontId="6"/>
  </si>
  <si>
    <t>未登録者専用</t>
    <rPh sb="0" eb="3">
      <t>ミトウロク</t>
    </rPh>
    <rPh sb="3" eb="4">
      <t>シャ</t>
    </rPh>
    <rPh sb="4" eb="6">
      <t>センヨウ</t>
    </rPh>
    <phoneticPr fontId="6"/>
  </si>
  <si>
    <t xml:space="preserve"> 25m自　由　形</t>
    <phoneticPr fontId="2"/>
  </si>
  <si>
    <t xml:space="preserve"> 50m自　由　形</t>
    <phoneticPr fontId="2"/>
  </si>
  <si>
    <t>100m自　由　形</t>
    <phoneticPr fontId="2"/>
  </si>
  <si>
    <t>200m自　由　形</t>
    <phoneticPr fontId="2"/>
  </si>
  <si>
    <t xml:space="preserve"> 25m背　泳　ぎ</t>
    <phoneticPr fontId="2"/>
  </si>
  <si>
    <t xml:space="preserve"> 50m背　泳　ぎ</t>
    <phoneticPr fontId="2"/>
  </si>
  <si>
    <t>100m背　泳　ぎ</t>
    <phoneticPr fontId="2"/>
  </si>
  <si>
    <t>200m背　泳　ぎ</t>
    <phoneticPr fontId="2"/>
  </si>
  <si>
    <t xml:space="preserve"> 25m平　泳　ぎ</t>
    <phoneticPr fontId="2"/>
  </si>
  <si>
    <t xml:space="preserve"> 50m平　泳　ぎ</t>
    <phoneticPr fontId="2"/>
  </si>
  <si>
    <t>100m平　泳　ぎ</t>
    <phoneticPr fontId="2"/>
  </si>
  <si>
    <t>200m平　泳　ぎ</t>
    <phoneticPr fontId="2"/>
  </si>
  <si>
    <t>100m個人メドレー</t>
    <phoneticPr fontId="2"/>
  </si>
  <si>
    <t>200m個人メドレー</t>
    <phoneticPr fontId="2"/>
  </si>
  <si>
    <t>400m　　　３，０００円</t>
    <rPh sb="12" eb="13">
      <t>エン</t>
    </rPh>
    <phoneticPr fontId="6"/>
  </si>
  <si>
    <t>800m　　　４，０００円</t>
    <rPh sb="12" eb="13">
      <t>エン</t>
    </rPh>
    <phoneticPr fontId="6"/>
  </si>
  <si>
    <t>プロNo</t>
    <phoneticPr fontId="2"/>
  </si>
  <si>
    <t>プログラムNo.</t>
    <phoneticPr fontId="2"/>
  </si>
  <si>
    <t>Ver1.1</t>
    <phoneticPr fontId="2"/>
  </si>
  <si>
    <t>なみはやマスターズ公認記録会２０２２</t>
    <rPh sb="9" eb="14">
      <t>コウニンキロクカイ</t>
    </rPh>
    <phoneticPr fontId="2"/>
  </si>
  <si>
    <t>namihaya2022@tdsystem.co.jp</t>
    <phoneticPr fontId="2"/>
  </si>
  <si>
    <t>400m自　由　形</t>
    <phoneticPr fontId="2"/>
  </si>
  <si>
    <t>800m自　由　形</t>
    <phoneticPr fontId="2"/>
  </si>
  <si>
    <t>1500m自　由　形</t>
    <phoneticPr fontId="2"/>
  </si>
  <si>
    <t>400m個人メドレー</t>
    <phoneticPr fontId="2"/>
  </si>
  <si>
    <t>　（例：２００ｍ自由形➡1500m自由形へ変更「差額金額は3200円」）</t>
    <phoneticPr fontId="6"/>
  </si>
  <si>
    <t>備考　</t>
    <rPh sb="0" eb="2">
      <t>ビコウ</t>
    </rPh>
    <phoneticPr fontId="6"/>
  </si>
  <si>
    <t>※　種目変更する場合、種目と差額金額をご記入ください。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</si>
</sst>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100]0.00;0&quot;:&quot;00.00"/>
    <numFmt numFmtId="177" formatCode="yyyy&quot;年&quot;m&quot;月&quot;d&quot;日(&quot;aaa&quot;)&quot;"/>
    <numFmt numFmtId="178" formatCode="[$-F800]dddd\,\ mmmm\ dd\,\ yyyy"/>
    <numFmt numFmtId="179" formatCode="[&lt;100]&quot;  : &quot;0\ .\ 00;0&quot; : &quot;00\ .\ 00"/>
  </numFmts>
  <fonts count="52"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0"/>
      <color indexed="8"/>
      <name val="ＭＳ Ｐ明朝"/>
      <family val="1"/>
      <charset val="128"/>
    </font>
    <font>
      <sz val="14"/>
      <name val="ＭＳ 明朝"/>
      <family val="1"/>
      <charset val="128"/>
    </font>
    <font>
      <sz val="20"/>
      <name val="ＭＳ ゴシック"/>
      <family val="3"/>
      <charset val="128"/>
    </font>
    <font>
      <sz val="14"/>
      <name val="ＭＳ 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3"/>
      <charset val="128"/>
    </font>
    <font>
      <b/>
      <sz val="20"/>
      <name val="HGP創英角ｺﾞｼｯｸUB"/>
      <family val="3"/>
      <charset val="128"/>
    </font>
    <font>
      <b/>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6"/>
      <color theme="0"/>
      <name val="ＭＳ ゴシック"/>
      <family val="3"/>
      <charset val="128"/>
    </font>
    <font>
      <sz val="12"/>
      <name val="HG丸ｺﾞｼｯｸM-PRO"/>
      <family val="3"/>
      <charset val="128"/>
    </font>
    <font>
      <sz val="11"/>
      <name val="HG丸ｺﾞｼｯｸM-PRO"/>
      <family val="3"/>
      <charset val="128"/>
    </font>
    <font>
      <b/>
      <sz val="11"/>
      <color theme="0"/>
      <name val="ＭＳ ゴシック"/>
      <family val="3"/>
      <charset val="128"/>
    </font>
    <font>
      <b/>
      <sz val="12"/>
      <color theme="0"/>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b/>
      <sz val="18"/>
      <name val="ＭＳ Ｐゴシック"/>
      <family val="3"/>
      <charset val="128"/>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b/>
      <sz val="14"/>
      <name val="ＭＳ Ｐゴシック"/>
      <family val="3"/>
      <charset val="128"/>
    </font>
    <font>
      <b/>
      <sz val="12"/>
      <name val="ＭＳ Ｐゴシック"/>
      <family val="3"/>
      <charset val="128"/>
    </font>
    <font>
      <b/>
      <sz val="16"/>
      <name val="ＭＳ Ｐゴシック"/>
      <family val="3"/>
      <charset val="128"/>
    </font>
    <font>
      <sz val="12"/>
      <name val="ＭＳ Ｐゴシック"/>
      <family val="3"/>
      <charset val="128"/>
    </font>
    <font>
      <sz val="20"/>
      <name val="ＭＳ 明朝"/>
      <family val="1"/>
      <charset val="128"/>
    </font>
    <font>
      <sz val="16"/>
      <name val="ＭＳ ゴシック"/>
      <family val="3"/>
      <charset val="128"/>
    </font>
    <font>
      <sz val="10"/>
      <name val="ＭＳ ゴシック"/>
      <family val="3"/>
      <charset val="128"/>
    </font>
    <font>
      <b/>
      <sz val="10"/>
      <name val="ＭＳ ゴシック"/>
      <family val="3"/>
      <charset val="128"/>
    </font>
    <font>
      <b/>
      <sz val="20"/>
      <name val="ＭＳ 明朝"/>
      <family val="1"/>
      <charset val="128"/>
    </font>
    <font>
      <b/>
      <sz val="22"/>
      <name val="ＭＳ 明朝"/>
      <family val="1"/>
      <charset val="128"/>
    </font>
    <font>
      <sz val="20"/>
      <name val="ＭＳ Ｐゴシック"/>
      <family val="3"/>
      <charset val="128"/>
    </font>
    <font>
      <sz val="14"/>
      <name val="ＭＳ Ｐゴシック"/>
      <family val="3"/>
      <charset val="128"/>
    </font>
    <font>
      <b/>
      <sz val="26"/>
      <name val="ＭＳ 明朝"/>
      <family val="1"/>
      <charset val="128"/>
    </font>
    <font>
      <sz val="24"/>
      <name val="ＭＳ Ｐゴシック"/>
      <family val="3"/>
      <charset val="128"/>
    </font>
    <font>
      <b/>
      <sz val="28"/>
      <name val="ＭＳ Ｐゴシック"/>
      <family val="3"/>
      <charset val="128"/>
    </font>
    <font>
      <b/>
      <sz val="11"/>
      <name val="ＭＳ Ｐゴシック"/>
      <family val="3"/>
      <charset val="128"/>
    </font>
    <font>
      <b/>
      <sz val="24"/>
      <name val="ＭＳ Ｐゴシック"/>
      <family val="3"/>
      <charset val="128"/>
    </font>
    <font>
      <sz val="22"/>
      <name val="ＭＳ Ｐゴシック"/>
      <family val="3"/>
      <charset val="128"/>
    </font>
    <font>
      <sz val="10"/>
      <name val="HG丸ｺﾞｼｯｸM-PRO"/>
      <family val="3"/>
      <charset val="128"/>
    </font>
    <font>
      <sz val="18"/>
      <name val="ＭＳ Ｐゴシック"/>
      <family val="3"/>
      <charset val="128"/>
    </font>
    <font>
      <sz val="11"/>
      <color theme="0"/>
      <name val="ＭＳ ゴシック"/>
      <family val="3"/>
      <charset val="128"/>
    </font>
  </fonts>
  <fills count="7">
    <fill>
      <patternFill patternType="none"/>
    </fill>
    <fill>
      <patternFill patternType="gray125"/>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dashed">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cellStyleXfs>
  <cellXfs count="311">
    <xf numFmtId="0" fontId="0" fillId="0" borderId="0" xfId="0">
      <alignment vertical="center"/>
    </xf>
    <xf numFmtId="1" fontId="0" fillId="0" borderId="0" xfId="0" applyNumberFormat="1">
      <alignment vertical="center"/>
    </xf>
    <xf numFmtId="49"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0" fontId="0" fillId="0" borderId="4" xfId="0" applyBorder="1">
      <alignment vertical="center"/>
    </xf>
    <xf numFmtId="0" fontId="7" fillId="0" borderId="0" xfId="0" applyFont="1">
      <alignment vertical="center"/>
    </xf>
    <xf numFmtId="0" fontId="0" fillId="0" borderId="0" xfId="0" applyBorder="1">
      <alignment vertical="center"/>
    </xf>
    <xf numFmtId="1" fontId="0" fillId="0" borderId="0" xfId="0" applyNumberFormat="1" applyBorder="1">
      <alignment vertical="center"/>
    </xf>
    <xf numFmtId="1" fontId="0" fillId="0" borderId="4" xfId="0" applyNumberFormat="1" applyBorder="1">
      <alignment vertical="center"/>
    </xf>
    <xf numFmtId="49" fontId="0" fillId="0" borderId="0" xfId="0" applyNumberFormat="1" applyBorder="1">
      <alignment vertical="center"/>
    </xf>
    <xf numFmtId="49" fontId="0" fillId="0" borderId="4" xfId="0" applyNumberFormat="1" applyBorder="1">
      <alignment vertical="center"/>
    </xf>
    <xf numFmtId="0" fontId="0" fillId="0" borderId="0" xfId="0" applyAlignment="1">
      <alignment horizontal="left" vertical="center"/>
    </xf>
    <xf numFmtId="0" fontId="0" fillId="0" borderId="0" xfId="0" applyBorder="1" applyAlignment="1">
      <alignment horizontal="left" vertical="center"/>
    </xf>
    <xf numFmtId="0" fontId="0" fillId="3" borderId="0" xfId="0" applyFill="1" applyBorder="1">
      <alignment vertical="center"/>
    </xf>
    <xf numFmtId="0" fontId="0" fillId="3" borderId="0" xfId="0" applyFill="1">
      <alignment vertical="center"/>
    </xf>
    <xf numFmtId="38" fontId="0" fillId="0" borderId="0" xfId="1" applyFont="1">
      <alignment vertical="center"/>
    </xf>
    <xf numFmtId="3" fontId="0" fillId="0" borderId="0" xfId="0" applyNumberFormat="1">
      <alignment vertical="center"/>
    </xf>
    <xf numFmtId="0" fontId="0" fillId="0" borderId="0" xfId="0" applyFill="1">
      <alignment vertical="center"/>
    </xf>
    <xf numFmtId="0" fontId="7" fillId="0" borderId="4" xfId="0" applyFont="1" applyBorder="1">
      <alignment vertical="center"/>
    </xf>
    <xf numFmtId="0" fontId="0" fillId="0" borderId="4" xfId="0" applyBorder="1" applyAlignment="1">
      <alignment horizontal="center" vertical="center"/>
    </xf>
    <xf numFmtId="56" fontId="3" fillId="0" borderId="0" xfId="0" applyNumberFormat="1" applyFont="1" applyFill="1" applyProtection="1">
      <alignment vertical="center"/>
    </xf>
    <xf numFmtId="177" fontId="3" fillId="0" borderId="0" xfId="0" applyNumberFormat="1" applyFont="1" applyFill="1" applyProtection="1">
      <alignment vertical="center"/>
    </xf>
    <xf numFmtId="0" fontId="5" fillId="0" borderId="6" xfId="0" applyFont="1" applyFill="1" applyBorder="1" applyAlignment="1" applyProtection="1">
      <alignment horizontal="right" vertical="center"/>
    </xf>
    <xf numFmtId="0" fontId="0" fillId="0" borderId="0" xfId="0" applyNumberFormat="1">
      <alignment vertical="center"/>
    </xf>
    <xf numFmtId="0" fontId="15" fillId="0" borderId="0" xfId="3" applyFont="1" applyProtection="1">
      <alignment vertical="center"/>
    </xf>
    <xf numFmtId="0" fontId="14" fillId="0" borderId="0" xfId="3" applyFont="1" applyAlignment="1" applyProtection="1">
      <alignment horizontal="center" vertical="center"/>
    </xf>
    <xf numFmtId="0" fontId="16" fillId="0" borderId="0" xfId="3" applyFont="1" applyProtection="1">
      <alignment vertical="center"/>
    </xf>
    <xf numFmtId="0" fontId="17" fillId="0" borderId="0" xfId="3" applyFont="1" applyProtection="1">
      <alignment vertical="center"/>
    </xf>
    <xf numFmtId="0" fontId="16" fillId="0" borderId="7" xfId="3" applyFont="1" applyBorder="1" applyProtection="1">
      <alignment vertical="center"/>
    </xf>
    <xf numFmtId="0" fontId="17" fillId="0" borderId="6" xfId="3" applyFont="1" applyBorder="1" applyProtection="1">
      <alignment vertical="center"/>
    </xf>
    <xf numFmtId="0" fontId="19" fillId="5" borderId="7" xfId="3" applyFont="1" applyFill="1" applyBorder="1" applyAlignment="1" applyProtection="1">
      <alignment horizontal="left" vertical="center"/>
    </xf>
    <xf numFmtId="0" fontId="19" fillId="5" borderId="6" xfId="3" applyFont="1" applyFill="1" applyBorder="1" applyAlignment="1" applyProtection="1">
      <alignment horizontal="left" vertical="center"/>
    </xf>
    <xf numFmtId="0" fontId="19" fillId="5" borderId="8" xfId="3" applyFont="1" applyFill="1" applyBorder="1" applyAlignment="1" applyProtection="1">
      <alignment horizontal="left" vertical="center"/>
    </xf>
    <xf numFmtId="49" fontId="17" fillId="0" borderId="0" xfId="3" applyNumberFormat="1" applyFont="1" applyProtection="1">
      <alignment vertical="center"/>
    </xf>
    <xf numFmtId="0" fontId="20" fillId="0" borderId="6" xfId="3" applyFont="1" applyBorder="1" applyAlignment="1" applyProtection="1">
      <alignment vertical="center"/>
    </xf>
    <xf numFmtId="0" fontId="37" fillId="0" borderId="0" xfId="3" applyFont="1" applyProtection="1">
      <alignment vertical="center"/>
    </xf>
    <xf numFmtId="0" fontId="38" fillId="0" borderId="1" xfId="3" applyFont="1" applyBorder="1" applyProtection="1">
      <alignment vertical="center"/>
    </xf>
    <xf numFmtId="0" fontId="21" fillId="0" borderId="0" xfId="3" applyFont="1" applyAlignment="1" applyProtection="1"/>
    <xf numFmtId="0" fontId="18" fillId="0" borderId="6" xfId="3" applyFont="1" applyBorder="1" applyProtection="1">
      <alignment vertical="center"/>
    </xf>
    <xf numFmtId="0" fontId="18" fillId="0" borderId="8" xfId="3" applyFont="1" applyBorder="1" applyAlignment="1" applyProtection="1">
      <alignment horizontal="right" vertical="center"/>
    </xf>
    <xf numFmtId="0" fontId="18" fillId="0" borderId="0" xfId="3" applyFont="1" applyProtection="1">
      <alignment vertical="center"/>
    </xf>
    <xf numFmtId="0" fontId="18" fillId="0" borderId="12" xfId="3" applyFont="1" applyBorder="1" applyAlignment="1" applyProtection="1">
      <alignment horizontal="right" vertical="center"/>
    </xf>
    <xf numFmtId="0" fontId="23" fillId="5" borderId="6" xfId="3" applyFont="1" applyFill="1" applyBorder="1" applyAlignment="1" applyProtection="1">
      <alignment horizontal="left" vertical="center"/>
    </xf>
    <xf numFmtId="0" fontId="19" fillId="5" borderId="10" xfId="3" applyFont="1" applyFill="1" applyBorder="1" applyAlignment="1" applyProtection="1">
      <alignment horizontal="left" vertical="center"/>
    </xf>
    <xf numFmtId="0" fontId="19" fillId="5" borderId="3" xfId="3" applyFont="1" applyFill="1" applyBorder="1" applyAlignment="1" applyProtection="1">
      <alignment horizontal="left" vertical="center"/>
    </xf>
    <xf numFmtId="0" fontId="23" fillId="5" borderId="3" xfId="3" applyFont="1" applyFill="1" applyBorder="1" applyAlignment="1" applyProtection="1">
      <alignment horizontal="left" vertical="center"/>
    </xf>
    <xf numFmtId="0" fontId="19" fillId="5" borderId="11" xfId="3" applyFont="1" applyFill="1" applyBorder="1" applyAlignment="1" applyProtection="1">
      <alignment horizontal="left" vertical="center"/>
    </xf>
    <xf numFmtId="0" fontId="25" fillId="0" borderId="0" xfId="3" applyFont="1" applyAlignment="1" applyProtection="1">
      <alignment horizontal="left" vertical="center"/>
    </xf>
    <xf numFmtId="0" fontId="26" fillId="0" borderId="0" xfId="3" applyFont="1" applyAlignment="1" applyProtection="1">
      <alignment horizontal="left" vertical="center"/>
    </xf>
    <xf numFmtId="0" fontId="25" fillId="0" borderId="12" xfId="3" applyFont="1" applyBorder="1" applyAlignment="1" applyProtection="1">
      <alignment horizontal="left" vertical="center"/>
    </xf>
    <xf numFmtId="0" fontId="25" fillId="0" borderId="4" xfId="3" applyFont="1" applyBorder="1" applyAlignment="1" applyProtection="1">
      <alignment horizontal="left" vertical="center"/>
    </xf>
    <xf numFmtId="0" fontId="26" fillId="0" borderId="4" xfId="3" applyFont="1" applyBorder="1" applyAlignment="1" applyProtection="1">
      <alignment horizontal="left" vertical="center"/>
    </xf>
    <xf numFmtId="0" fontId="18" fillId="0" borderId="3" xfId="3" applyFont="1" applyBorder="1" applyProtection="1">
      <alignment vertical="center"/>
    </xf>
    <xf numFmtId="0" fontId="18" fillId="0" borderId="8" xfId="3" applyFont="1" applyBorder="1" applyAlignment="1" applyProtection="1">
      <alignment vertical="center"/>
    </xf>
    <xf numFmtId="0" fontId="13" fillId="0" borderId="0" xfId="3" applyProtection="1">
      <alignment vertical="center"/>
    </xf>
    <xf numFmtId="178" fontId="0" fillId="0" borderId="0" xfId="0" applyNumberFormat="1">
      <alignment vertical="center"/>
    </xf>
    <xf numFmtId="0" fontId="13" fillId="0" borderId="0" xfId="3" applyAlignment="1" applyProtection="1"/>
    <xf numFmtId="0" fontId="32" fillId="0" borderId="0" xfId="3" applyFont="1" applyBorder="1" applyAlignment="1" applyProtection="1">
      <alignment vertical="center"/>
    </xf>
    <xf numFmtId="0" fontId="13" fillId="0" borderId="0" xfId="3" applyAlignment="1" applyProtection="1">
      <alignment horizontal="center"/>
    </xf>
    <xf numFmtId="0" fontId="11" fillId="0" borderId="0" xfId="3" applyFont="1" applyBorder="1" applyProtection="1">
      <alignment vertical="center"/>
    </xf>
    <xf numFmtId="0" fontId="11" fillId="0" borderId="0" xfId="3" applyFont="1" applyBorder="1" applyAlignment="1" applyProtection="1">
      <alignment vertical="center"/>
    </xf>
    <xf numFmtId="0" fontId="11" fillId="0" borderId="0" xfId="3" applyFont="1" applyBorder="1" applyAlignment="1" applyProtection="1">
      <alignment horizontal="center" vertical="center"/>
    </xf>
    <xf numFmtId="0" fontId="18" fillId="0" borderId="6" xfId="3" applyFont="1" applyBorder="1" applyAlignment="1" applyProtection="1">
      <alignment horizontal="center" vertical="center"/>
    </xf>
    <xf numFmtId="0" fontId="18" fillId="0" borderId="8" xfId="3" applyFont="1" applyBorder="1" applyAlignment="1" applyProtection="1">
      <alignment horizontal="center" vertical="center"/>
    </xf>
    <xf numFmtId="0" fontId="18" fillId="0" borderId="7" xfId="3" applyFont="1" applyBorder="1" applyAlignment="1" applyProtection="1">
      <alignment horizontal="center" vertical="center"/>
    </xf>
    <xf numFmtId="0" fontId="35" fillId="2" borderId="7" xfId="0" applyFont="1" applyFill="1" applyBorder="1" applyAlignment="1" applyProtection="1">
      <alignment horizontal="center" vertical="center" shrinkToFit="1"/>
      <protection locked="0"/>
    </xf>
    <xf numFmtId="0" fontId="35" fillId="2" borderId="6" xfId="0" applyFont="1" applyFill="1" applyBorder="1" applyAlignment="1" applyProtection="1">
      <alignment horizontal="center" vertical="center" shrinkToFit="1"/>
      <protection locked="0"/>
    </xf>
    <xf numFmtId="0" fontId="35" fillId="2" borderId="8" xfId="0" applyFont="1" applyFill="1" applyBorder="1" applyAlignment="1" applyProtection="1">
      <alignment horizontal="center" vertical="center" shrinkToFit="1"/>
      <protection locked="0"/>
    </xf>
    <xf numFmtId="0" fontId="31" fillId="0" borderId="0" xfId="3" applyFont="1">
      <alignment vertical="center"/>
    </xf>
    <xf numFmtId="0" fontId="13" fillId="0" borderId="0" xfId="3" applyAlignment="1"/>
    <xf numFmtId="0" fontId="27" fillId="0" borderId="0" xfId="3" applyFont="1" applyAlignment="1">
      <alignment horizontal="center" vertical="center"/>
    </xf>
    <xf numFmtId="0" fontId="13" fillId="0" borderId="0" xfId="3">
      <alignment vertical="center"/>
    </xf>
    <xf numFmtId="0" fontId="13" fillId="0" borderId="12" xfId="3" applyBorder="1">
      <alignment vertical="center"/>
    </xf>
    <xf numFmtId="0" fontId="13" fillId="0" borderId="10" xfId="3" applyBorder="1">
      <alignment vertical="center"/>
    </xf>
    <xf numFmtId="0" fontId="13" fillId="0" borderId="3" xfId="3" applyBorder="1">
      <alignment vertical="center"/>
    </xf>
    <xf numFmtId="0" fontId="13" fillId="0" borderId="11" xfId="3" applyBorder="1">
      <alignment vertical="center"/>
    </xf>
    <xf numFmtId="0" fontId="13" fillId="0" borderId="5" xfId="3" applyBorder="1">
      <alignment vertical="center"/>
    </xf>
    <xf numFmtId="0" fontId="13" fillId="0" borderId="4" xfId="3" applyBorder="1">
      <alignment vertical="center"/>
    </xf>
    <xf numFmtId="0" fontId="13" fillId="0" borderId="9" xfId="3" applyBorder="1">
      <alignment vertical="center"/>
    </xf>
    <xf numFmtId="0" fontId="13" fillId="0" borderId="2" xfId="3" applyBorder="1">
      <alignment vertical="center"/>
    </xf>
    <xf numFmtId="0" fontId="30" fillId="0" borderId="0" xfId="3" applyFont="1" applyAlignment="1">
      <alignment vertical="center" wrapText="1"/>
    </xf>
    <xf numFmtId="0" fontId="30" fillId="0" borderId="4" xfId="3" applyFont="1" applyBorder="1" applyAlignment="1">
      <alignment vertical="center" wrapText="1"/>
    </xf>
    <xf numFmtId="0" fontId="29" fillId="0" borderId="0" xfId="3" applyFont="1" applyAlignment="1">
      <alignment horizontal="center" vertical="center" wrapText="1"/>
    </xf>
    <xf numFmtId="0" fontId="30" fillId="0" borderId="0" xfId="3" applyFont="1" applyAlignment="1">
      <alignment horizontal="left" vertical="center" wrapText="1"/>
    </xf>
    <xf numFmtId="0" fontId="32" fillId="0" borderId="0" xfId="3" applyFont="1">
      <alignment vertical="center"/>
    </xf>
    <xf numFmtId="0" fontId="34" fillId="0" borderId="0" xfId="3" applyFont="1" applyAlignment="1"/>
    <xf numFmtId="0" fontId="13" fillId="0" borderId="0" xfId="3" applyAlignment="1">
      <alignment horizontal="center"/>
    </xf>
    <xf numFmtId="0" fontId="11" fillId="0" borderId="0" xfId="3" applyFont="1">
      <alignment vertical="center"/>
    </xf>
    <xf numFmtId="0" fontId="11" fillId="0" borderId="0" xfId="3" applyFont="1" applyAlignment="1">
      <alignment horizontal="center" vertical="center"/>
    </xf>
    <xf numFmtId="0" fontId="27" fillId="0" borderId="0" xfId="3" applyFont="1" applyAlignment="1">
      <alignment vertical="center" wrapText="1"/>
    </xf>
    <xf numFmtId="0" fontId="17" fillId="0" borderId="0" xfId="3" applyFont="1">
      <alignment vertical="center"/>
    </xf>
    <xf numFmtId="0" fontId="17" fillId="0" borderId="0" xfId="0" applyFont="1">
      <alignment vertical="center"/>
    </xf>
    <xf numFmtId="0" fontId="16" fillId="0" borderId="5" xfId="0" applyFont="1" applyBorder="1" applyAlignment="1">
      <alignment horizontal="center" vertical="center"/>
    </xf>
    <xf numFmtId="0" fontId="24" fillId="0" borderId="2" xfId="0" applyFont="1" applyBorder="1" applyAlignment="1">
      <alignment horizontal="left" vertical="center"/>
    </xf>
    <xf numFmtId="0" fontId="24" fillId="0" borderId="5" xfId="0" applyFont="1" applyBorder="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10" fillId="0" borderId="0" xfId="3" applyFont="1" applyAlignment="1" applyProtection="1">
      <alignment vertical="center"/>
    </xf>
    <xf numFmtId="0" fontId="1" fillId="0" borderId="3" xfId="0" applyFont="1" applyBorder="1">
      <alignment vertical="center"/>
    </xf>
    <xf numFmtId="0" fontId="1" fillId="0" borderId="11" xfId="0" applyFont="1" applyBorder="1">
      <alignment vertical="center"/>
    </xf>
    <xf numFmtId="0" fontId="0" fillId="0" borderId="12" xfId="0" applyBorder="1">
      <alignment vertical="center"/>
    </xf>
    <xf numFmtId="0" fontId="1" fillId="0" borderId="12" xfId="0" applyFont="1" applyBorder="1">
      <alignment vertical="center"/>
    </xf>
    <xf numFmtId="0" fontId="15" fillId="0" borderId="0" xfId="3" applyFont="1">
      <alignment vertical="center"/>
    </xf>
    <xf numFmtId="177" fontId="3" fillId="0" borderId="0" xfId="0" applyNumberFormat="1" applyFont="1">
      <alignment vertical="center"/>
    </xf>
    <xf numFmtId="56" fontId="3" fillId="0" borderId="0" xfId="0" applyNumberFormat="1" applyFont="1">
      <alignment vertical="center"/>
    </xf>
    <xf numFmtId="0" fontId="18" fillId="0" borderId="10" xfId="3" applyFont="1" applyBorder="1">
      <alignment vertical="center"/>
    </xf>
    <xf numFmtId="0" fontId="18" fillId="0" borderId="3" xfId="3" applyFont="1" applyBorder="1">
      <alignment vertical="center"/>
    </xf>
    <xf numFmtId="0" fontId="17" fillId="0" borderId="3" xfId="3" applyFont="1" applyBorder="1">
      <alignment vertical="center"/>
    </xf>
    <xf numFmtId="0" fontId="18" fillId="0" borderId="5" xfId="3" applyFont="1" applyBorder="1">
      <alignment vertical="center"/>
    </xf>
    <xf numFmtId="0" fontId="18" fillId="0" borderId="4" xfId="3" applyFont="1" applyBorder="1">
      <alignment vertical="center"/>
    </xf>
    <xf numFmtId="0" fontId="17" fillId="0" borderId="4" xfId="3" applyFont="1" applyBorder="1">
      <alignment vertical="center"/>
    </xf>
    <xf numFmtId="0" fontId="17" fillId="0" borderId="3" xfId="3" applyFont="1" applyBorder="1" applyProtection="1">
      <alignment vertical="center"/>
    </xf>
    <xf numFmtId="0" fontId="18" fillId="0" borderId="4" xfId="3" applyFont="1" applyBorder="1" applyAlignment="1" applyProtection="1">
      <alignment horizontal="right" vertical="center"/>
    </xf>
    <xf numFmtId="0" fontId="18" fillId="0" borderId="2" xfId="3" applyFont="1" applyBorder="1">
      <alignment vertical="center"/>
    </xf>
    <xf numFmtId="0" fontId="17" fillId="0" borderId="0" xfId="3" applyFont="1" applyBorder="1" applyProtection="1">
      <alignment vertical="center"/>
    </xf>
    <xf numFmtId="0" fontId="18" fillId="0" borderId="0" xfId="3" applyFont="1">
      <alignment vertical="center"/>
    </xf>
    <xf numFmtId="0" fontId="17" fillId="6" borderId="0" xfId="3" applyFont="1" applyFill="1">
      <alignment vertical="center"/>
    </xf>
    <xf numFmtId="0" fontId="13" fillId="6" borderId="0" xfId="3" applyFill="1">
      <alignment vertical="center"/>
    </xf>
    <xf numFmtId="0" fontId="8" fillId="4" borderId="7"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49" fillId="0" borderId="4" xfId="0" applyFont="1" applyBorder="1" applyAlignment="1">
      <alignment horizontal="left" vertical="center" wrapText="1"/>
    </xf>
    <xf numFmtId="0" fontId="49" fillId="0" borderId="9" xfId="0" applyFont="1" applyBorder="1" applyAlignment="1">
      <alignment horizontal="left" vertical="center" wrapText="1"/>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176" fontId="8" fillId="4" borderId="1" xfId="0" applyNumberFormat="1" applyFont="1" applyFill="1" applyBorder="1" applyAlignment="1" applyProtection="1">
      <alignment horizontal="center" vertical="center" shrinkToFit="1"/>
      <protection locked="0"/>
    </xf>
    <xf numFmtId="0" fontId="35" fillId="2" borderId="7" xfId="0" applyFont="1" applyFill="1" applyBorder="1" applyAlignment="1" applyProtection="1">
      <alignment horizontal="center" vertical="center" shrinkToFit="1"/>
      <protection locked="0"/>
    </xf>
    <xf numFmtId="0" fontId="35" fillId="2" borderId="6" xfId="0" applyFont="1" applyFill="1" applyBorder="1" applyAlignment="1" applyProtection="1">
      <alignment horizontal="center" vertical="center" shrinkToFit="1"/>
      <protection locked="0"/>
    </xf>
    <xf numFmtId="0" fontId="35" fillId="2" borderId="8" xfId="0" applyFont="1" applyFill="1" applyBorder="1" applyAlignment="1" applyProtection="1">
      <alignment horizontal="center" vertical="center" shrinkToFit="1"/>
      <protection locked="0"/>
    </xf>
    <xf numFmtId="0" fontId="18" fillId="0" borderId="7" xfId="3" applyFont="1" applyFill="1" applyBorder="1" applyAlignment="1" applyProtection="1">
      <alignment horizontal="center" vertical="center"/>
    </xf>
    <xf numFmtId="0" fontId="18" fillId="0" borderId="6" xfId="3" applyFont="1" applyFill="1" applyBorder="1" applyAlignment="1" applyProtection="1">
      <alignment horizontal="center" vertical="center"/>
    </xf>
    <xf numFmtId="0" fontId="18" fillId="0" borderId="8" xfId="3" applyFont="1" applyFill="1" applyBorder="1" applyAlignment="1" applyProtection="1">
      <alignment horizontal="center" vertical="center"/>
    </xf>
    <xf numFmtId="0" fontId="17" fillId="0" borderId="1" xfId="3" applyFont="1" applyFill="1" applyBorder="1" applyAlignment="1" applyProtection="1">
      <alignment horizontal="center" vertical="center"/>
    </xf>
    <xf numFmtId="0" fontId="9" fillId="2" borderId="1" xfId="3" applyFont="1" applyFill="1" applyBorder="1" applyAlignment="1" applyProtection="1">
      <alignment horizontal="left" vertical="center" shrinkToFit="1"/>
      <protection locked="0"/>
    </xf>
    <xf numFmtId="0" fontId="18" fillId="0" borderId="7" xfId="3" applyFont="1" applyBorder="1" applyAlignment="1" applyProtection="1">
      <alignment horizontal="center" vertical="center"/>
    </xf>
    <xf numFmtId="0" fontId="18" fillId="0" borderId="6" xfId="3" applyFont="1" applyBorder="1" applyAlignment="1" applyProtection="1">
      <alignment horizontal="center" vertical="center"/>
    </xf>
    <xf numFmtId="0" fontId="18" fillId="0" borderId="8" xfId="3" applyFont="1" applyBorder="1" applyAlignment="1" applyProtection="1">
      <alignment horizontal="center" vertical="center"/>
    </xf>
    <xf numFmtId="0" fontId="36" fillId="0" borderId="7" xfId="3" applyFont="1" applyBorder="1" applyAlignment="1" applyProtection="1">
      <alignment horizontal="right" vertical="center"/>
    </xf>
    <xf numFmtId="0" fontId="36" fillId="0" borderId="6" xfId="3" applyFont="1" applyBorder="1" applyAlignment="1" applyProtection="1">
      <alignment horizontal="right" vertical="center"/>
    </xf>
    <xf numFmtId="0" fontId="18" fillId="0" borderId="10" xfId="3" applyFont="1" applyBorder="1" applyAlignment="1" applyProtection="1">
      <alignment horizontal="center" vertical="center"/>
    </xf>
    <xf numFmtId="0" fontId="18" fillId="0" borderId="3" xfId="3" applyFont="1" applyBorder="1" applyAlignment="1" applyProtection="1">
      <alignment horizontal="center" vertical="center"/>
    </xf>
    <xf numFmtId="0" fontId="18" fillId="0" borderId="11" xfId="3" applyFont="1" applyBorder="1" applyAlignment="1" applyProtection="1">
      <alignment horizontal="center" vertical="center"/>
    </xf>
    <xf numFmtId="0" fontId="18" fillId="0" borderId="2" xfId="3" applyFont="1" applyBorder="1" applyAlignment="1" applyProtection="1">
      <alignment horizontal="center" vertical="center"/>
    </xf>
    <xf numFmtId="0" fontId="18" fillId="0" borderId="0" xfId="3" applyFont="1" applyAlignment="1" applyProtection="1">
      <alignment horizontal="center" vertical="center"/>
    </xf>
    <xf numFmtId="0" fontId="18" fillId="0" borderId="12" xfId="3" applyFont="1" applyBorder="1" applyAlignment="1" applyProtection="1">
      <alignment horizontal="center" vertical="center"/>
    </xf>
    <xf numFmtId="0" fontId="18" fillId="0" borderId="5" xfId="3" applyFont="1" applyBorder="1" applyAlignment="1" applyProtection="1">
      <alignment horizontal="center" vertical="center"/>
    </xf>
    <xf numFmtId="0" fontId="18" fillId="0" borderId="4" xfId="3" applyFont="1" applyBorder="1" applyAlignment="1" applyProtection="1">
      <alignment horizontal="center" vertical="center"/>
    </xf>
    <xf numFmtId="0" fontId="18" fillId="0" borderId="9" xfId="3" applyFont="1" applyBorder="1" applyAlignment="1" applyProtection="1">
      <alignment horizontal="center" vertical="center"/>
    </xf>
    <xf numFmtId="0" fontId="36" fillId="0" borderId="7" xfId="3" applyFont="1" applyBorder="1" applyAlignment="1" applyProtection="1">
      <alignment horizontal="center" vertical="center"/>
    </xf>
    <xf numFmtId="0" fontId="36" fillId="0" borderId="6" xfId="3" applyFont="1" applyBorder="1" applyAlignment="1" applyProtection="1">
      <alignment horizontal="center" vertical="center"/>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8" fillId="0" borderId="1" xfId="3" applyFont="1" applyBorder="1" applyAlignment="1" applyProtection="1">
      <alignment horizontal="center" vertical="center"/>
    </xf>
    <xf numFmtId="0" fontId="18" fillId="0" borderId="7" xfId="3" applyFont="1" applyBorder="1" applyAlignment="1" applyProtection="1">
      <alignment horizontal="center" vertical="center" shrinkToFit="1"/>
    </xf>
    <xf numFmtId="0" fontId="18" fillId="0" borderId="6" xfId="3" applyFont="1" applyBorder="1" applyAlignment="1" applyProtection="1">
      <alignment horizontal="center" vertical="center" shrinkToFit="1"/>
    </xf>
    <xf numFmtId="49" fontId="9" fillId="2" borderId="7" xfId="3" applyNumberFormat="1" applyFont="1" applyFill="1" applyBorder="1" applyAlignment="1" applyProtection="1">
      <alignment horizontal="center" vertical="center"/>
      <protection locked="0"/>
    </xf>
    <xf numFmtId="49" fontId="9" fillId="2" borderId="6" xfId="3" applyNumberFormat="1" applyFont="1" applyFill="1" applyBorder="1" applyAlignment="1" applyProtection="1">
      <alignment horizontal="center" vertical="center"/>
      <protection locked="0"/>
    </xf>
    <xf numFmtId="0" fontId="9" fillId="0" borderId="7" xfId="3" applyFont="1" applyBorder="1" applyAlignment="1" applyProtection="1">
      <alignment horizontal="right" vertical="center"/>
    </xf>
    <xf numFmtId="0" fontId="9" fillId="0" borderId="6" xfId="3" applyFont="1" applyBorder="1" applyAlignment="1" applyProtection="1">
      <alignment horizontal="right" vertical="center"/>
    </xf>
    <xf numFmtId="0" fontId="17" fillId="0" borderId="1" xfId="3" applyFont="1" applyBorder="1" applyAlignment="1" applyProtection="1">
      <alignment horizontal="center" vertical="center"/>
    </xf>
    <xf numFmtId="0" fontId="18" fillId="0" borderId="1" xfId="3" applyFont="1" applyBorder="1" applyAlignment="1" applyProtection="1">
      <alignment horizontal="center" vertical="center" shrinkToFit="1"/>
    </xf>
    <xf numFmtId="0" fontId="20" fillId="0" borderId="7" xfId="3" applyFont="1" applyBorder="1" applyAlignment="1" applyProtection="1">
      <alignment horizontal="center" vertical="center"/>
    </xf>
    <xf numFmtId="0" fontId="20" fillId="0" borderId="6" xfId="3" applyFont="1" applyBorder="1" applyAlignment="1" applyProtection="1">
      <alignment horizontal="center" vertical="center"/>
    </xf>
    <xf numFmtId="0" fontId="20" fillId="0" borderId="8" xfId="3" applyFont="1" applyBorder="1" applyAlignment="1" applyProtection="1">
      <alignment horizontal="center" vertical="center"/>
    </xf>
    <xf numFmtId="49" fontId="39" fillId="4" borderId="7" xfId="0" applyNumberFormat="1" applyFont="1" applyFill="1" applyBorder="1" applyAlignment="1" applyProtection="1">
      <alignment horizontal="center" vertical="center"/>
      <protection locked="0"/>
    </xf>
    <xf numFmtId="49" fontId="39" fillId="4" borderId="6" xfId="0" applyNumberFormat="1" applyFont="1" applyFill="1" applyBorder="1" applyAlignment="1" applyProtection="1">
      <alignment horizontal="center" vertical="center"/>
      <protection locked="0"/>
    </xf>
    <xf numFmtId="49" fontId="39" fillId="4" borderId="8" xfId="0" applyNumberFormat="1" applyFont="1" applyFill="1" applyBorder="1" applyAlignment="1" applyProtection="1">
      <alignment horizontal="center" vertical="center"/>
      <protection locked="0"/>
    </xf>
    <xf numFmtId="0" fontId="14" fillId="0" borderId="0" xfId="3" applyFont="1" applyAlignment="1" applyProtection="1">
      <alignment horizontal="center" vertical="center"/>
    </xf>
    <xf numFmtId="177" fontId="4" fillId="2" borderId="6" xfId="0" applyNumberFormat="1" applyFont="1" applyFill="1" applyBorder="1" applyAlignment="1" applyProtection="1">
      <alignment horizontal="left" vertical="center"/>
    </xf>
    <xf numFmtId="177" fontId="4" fillId="2" borderId="8" xfId="0" applyNumberFormat="1" applyFont="1" applyFill="1" applyBorder="1" applyAlignment="1" applyProtection="1">
      <alignment horizontal="left" vertical="center"/>
    </xf>
    <xf numFmtId="49" fontId="39" fillId="4" borderId="10" xfId="0" applyNumberFormat="1" applyFont="1" applyFill="1" applyBorder="1" applyAlignment="1" applyProtection="1">
      <alignment horizontal="center" vertical="center"/>
      <protection locked="0"/>
    </xf>
    <xf numFmtId="49" fontId="39" fillId="4" borderId="3" xfId="0" applyNumberFormat="1" applyFont="1" applyFill="1" applyBorder="1" applyAlignment="1" applyProtection="1">
      <alignment horizontal="center" vertical="center"/>
      <protection locked="0"/>
    </xf>
    <xf numFmtId="49" fontId="39" fillId="4" borderId="11" xfId="0" applyNumberFormat="1" applyFont="1" applyFill="1" applyBorder="1" applyAlignment="1" applyProtection="1">
      <alignment horizontal="center" vertical="center"/>
      <protection locked="0"/>
    </xf>
    <xf numFmtId="0" fontId="41" fillId="2" borderId="6" xfId="3" applyFont="1" applyFill="1" applyBorder="1" applyAlignment="1" applyProtection="1">
      <alignment horizontal="left" vertical="center" shrinkToFit="1"/>
      <protection locked="0"/>
    </xf>
    <xf numFmtId="0" fontId="41" fillId="2" borderId="8" xfId="3" applyFont="1" applyFill="1" applyBorder="1" applyAlignment="1" applyProtection="1">
      <alignment horizontal="left" vertical="center" shrinkToFit="1"/>
      <protection locked="0"/>
    </xf>
    <xf numFmtId="0" fontId="36" fillId="2" borderId="6" xfId="3" applyFont="1" applyFill="1" applyBorder="1" applyAlignment="1" applyProtection="1">
      <alignment horizontal="left" vertical="center"/>
      <protection locked="0"/>
    </xf>
    <xf numFmtId="0" fontId="36" fillId="2" borderId="13" xfId="3" applyFont="1" applyFill="1" applyBorder="1" applyAlignment="1" applyProtection="1">
      <alignment horizontal="left" vertical="center"/>
      <protection locked="0"/>
    </xf>
    <xf numFmtId="0" fontId="18" fillId="0" borderId="8" xfId="3" applyFont="1" applyBorder="1" applyAlignment="1" applyProtection="1">
      <alignment horizontal="center" vertical="center" shrinkToFit="1"/>
    </xf>
    <xf numFmtId="0" fontId="18" fillId="0" borderId="10" xfId="3" applyFont="1" applyBorder="1" applyAlignment="1" applyProtection="1">
      <alignment horizontal="center" vertical="center" wrapText="1"/>
    </xf>
    <xf numFmtId="0" fontId="18" fillId="0" borderId="3" xfId="3" applyFont="1" applyBorder="1" applyAlignment="1" applyProtection="1">
      <alignment horizontal="center" vertical="center" wrapText="1"/>
    </xf>
    <xf numFmtId="0" fontId="18" fillId="0" borderId="11" xfId="3" applyFont="1" applyBorder="1" applyAlignment="1" applyProtection="1">
      <alignment horizontal="center" vertical="center" wrapText="1"/>
    </xf>
    <xf numFmtId="0" fontId="18" fillId="0" borderId="5" xfId="3" applyFont="1" applyBorder="1" applyAlignment="1" applyProtection="1">
      <alignment horizontal="center" vertical="center" wrapText="1"/>
    </xf>
    <xf numFmtId="0" fontId="18" fillId="0" borderId="4" xfId="3" applyFont="1" applyBorder="1" applyAlignment="1" applyProtection="1">
      <alignment horizontal="center" vertical="center" wrapText="1"/>
    </xf>
    <xf numFmtId="0" fontId="18" fillId="0" borderId="9" xfId="3" applyFont="1" applyBorder="1" applyAlignment="1" applyProtection="1">
      <alignment horizontal="center" vertical="center" wrapText="1"/>
    </xf>
    <xf numFmtId="49" fontId="39" fillId="2" borderId="20" xfId="0" applyNumberFormat="1" applyFont="1" applyFill="1" applyBorder="1" applyAlignment="1" applyProtection="1">
      <alignment horizontal="center" vertical="center"/>
      <protection locked="0"/>
    </xf>
    <xf numFmtId="49" fontId="39" fillId="2" borderId="3" xfId="0" applyNumberFormat="1" applyFont="1" applyFill="1" applyBorder="1" applyAlignment="1" applyProtection="1">
      <alignment horizontal="center" vertical="center"/>
      <protection locked="0"/>
    </xf>
    <xf numFmtId="49" fontId="39" fillId="2" borderId="21" xfId="0" applyNumberFormat="1" applyFont="1" applyFill="1" applyBorder="1" applyAlignment="1" applyProtection="1">
      <alignment horizontal="center" vertical="center"/>
      <protection locked="0"/>
    </xf>
    <xf numFmtId="49" fontId="39" fillId="2" borderId="22" xfId="0" applyNumberFormat="1" applyFont="1" applyFill="1" applyBorder="1" applyAlignment="1" applyProtection="1">
      <alignment horizontal="center" vertical="center"/>
      <protection locked="0"/>
    </xf>
    <xf numFmtId="49" fontId="39" fillId="2" borderId="23" xfId="0" applyNumberFormat="1" applyFont="1" applyFill="1" applyBorder="1" applyAlignment="1" applyProtection="1">
      <alignment horizontal="center" vertical="center"/>
      <protection locked="0"/>
    </xf>
    <xf numFmtId="49" fontId="39" fillId="2" borderId="24" xfId="0" applyNumberFormat="1" applyFont="1" applyFill="1" applyBorder="1" applyAlignment="1" applyProtection="1">
      <alignment horizontal="center" vertical="center"/>
      <protection locked="0"/>
    </xf>
    <xf numFmtId="178" fontId="35" fillId="2" borderId="7" xfId="0" applyNumberFormat="1" applyFont="1" applyFill="1" applyBorder="1" applyAlignment="1" applyProtection="1">
      <alignment horizontal="center" vertical="center"/>
      <protection locked="0"/>
    </xf>
    <xf numFmtId="178" fontId="35" fillId="2" borderId="6" xfId="0" applyNumberFormat="1" applyFont="1" applyFill="1" applyBorder="1" applyAlignment="1" applyProtection="1">
      <alignment horizontal="center" vertical="center"/>
      <protection locked="0"/>
    </xf>
    <xf numFmtId="178" fontId="35" fillId="2" borderId="8" xfId="0" applyNumberFormat="1" applyFont="1" applyFill="1" applyBorder="1" applyAlignment="1" applyProtection="1">
      <alignment horizontal="center" vertical="center"/>
      <protection locked="0"/>
    </xf>
    <xf numFmtId="0" fontId="40" fillId="2" borderId="10" xfId="0" applyFont="1" applyFill="1" applyBorder="1" applyAlignment="1" applyProtection="1">
      <alignment horizontal="center" vertical="center" shrinkToFit="1"/>
      <protection locked="0"/>
    </xf>
    <xf numFmtId="0" fontId="40" fillId="2" borderId="3" xfId="0" applyFont="1" applyFill="1" applyBorder="1" applyAlignment="1" applyProtection="1">
      <alignment horizontal="center" vertical="center" shrinkToFit="1"/>
      <protection locked="0"/>
    </xf>
    <xf numFmtId="0" fontId="40" fillId="2" borderId="5" xfId="0" applyFont="1" applyFill="1" applyBorder="1" applyAlignment="1" applyProtection="1">
      <alignment horizontal="center" vertical="center" shrinkToFit="1"/>
      <protection locked="0"/>
    </xf>
    <xf numFmtId="0" fontId="40" fillId="2" borderId="4" xfId="0" applyFont="1" applyFill="1" applyBorder="1" applyAlignment="1" applyProtection="1">
      <alignment horizontal="center" vertical="center" shrinkToFit="1"/>
      <protection locked="0"/>
    </xf>
    <xf numFmtId="0" fontId="22" fillId="5" borderId="17" xfId="3" applyFont="1" applyFill="1" applyBorder="1" applyAlignment="1" applyProtection="1">
      <alignment horizontal="center" vertical="center"/>
    </xf>
    <xf numFmtId="0" fontId="22" fillId="5" borderId="18" xfId="3" applyFont="1" applyFill="1" applyBorder="1" applyAlignment="1" applyProtection="1">
      <alignment horizontal="center" vertical="center"/>
    </xf>
    <xf numFmtId="0" fontId="22" fillId="5" borderId="19" xfId="3" applyFont="1" applyFill="1" applyBorder="1" applyAlignment="1" applyProtection="1">
      <alignment horizontal="center" vertical="center"/>
    </xf>
    <xf numFmtId="0" fontId="9" fillId="2" borderId="7"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35" fillId="0" borderId="7" xfId="0" applyNumberFormat="1" applyFont="1" applyFill="1" applyBorder="1" applyAlignment="1" applyProtection="1">
      <alignment horizontal="center" vertical="center"/>
    </xf>
    <xf numFmtId="0" fontId="35" fillId="0" borderId="6" xfId="0" applyNumberFormat="1" applyFont="1" applyFill="1" applyBorder="1" applyAlignment="1" applyProtection="1">
      <alignment horizontal="center" vertical="center"/>
    </xf>
    <xf numFmtId="0" fontId="35" fillId="0" borderId="8" xfId="0" applyNumberFormat="1" applyFont="1" applyFill="1" applyBorder="1" applyAlignment="1" applyProtection="1">
      <alignment horizontal="center" vertical="center"/>
    </xf>
    <xf numFmtId="0" fontId="18" fillId="0" borderId="10"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11" xfId="3" applyFont="1" applyBorder="1" applyAlignment="1">
      <alignment horizontal="center" vertical="center" shrinkToFit="1"/>
    </xf>
    <xf numFmtId="0" fontId="18" fillId="0" borderId="2" xfId="3" applyFont="1" applyBorder="1" applyAlignment="1">
      <alignment horizontal="center" vertical="center" shrinkToFit="1"/>
    </xf>
    <xf numFmtId="0" fontId="18" fillId="0" borderId="0" xfId="3" applyFont="1" applyAlignment="1">
      <alignment horizontal="center" vertical="center" shrinkToFit="1"/>
    </xf>
    <xf numFmtId="0" fontId="18" fillId="0" borderId="12" xfId="3" applyFont="1" applyBorder="1" applyAlignment="1">
      <alignment horizontal="center" vertical="center" shrinkToFit="1"/>
    </xf>
    <xf numFmtId="0" fontId="18" fillId="0" borderId="5"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9" xfId="3" applyFont="1" applyBorder="1" applyAlignment="1">
      <alignment horizontal="center" vertical="center" shrinkToFit="1"/>
    </xf>
    <xf numFmtId="0" fontId="18" fillId="0" borderId="3" xfId="3" applyFont="1" applyBorder="1" applyAlignment="1">
      <alignment horizontal="center" vertical="center"/>
    </xf>
    <xf numFmtId="0" fontId="18" fillId="0" borderId="0" xfId="3" applyFont="1" applyBorder="1" applyAlignment="1">
      <alignment horizontal="center" vertical="center"/>
    </xf>
    <xf numFmtId="0" fontId="18" fillId="0" borderId="4" xfId="3" applyFont="1" applyBorder="1" applyAlignment="1">
      <alignment horizontal="center" vertical="center"/>
    </xf>
    <xf numFmtId="0" fontId="18" fillId="0" borderId="3" xfId="3" applyFont="1" applyBorder="1" applyAlignment="1" applyProtection="1">
      <alignment horizontal="right" vertical="center"/>
    </xf>
    <xf numFmtId="0" fontId="18" fillId="0" borderId="0" xfId="3" applyFont="1" applyBorder="1" applyAlignment="1" applyProtection="1">
      <alignment horizontal="right" vertical="center"/>
    </xf>
    <xf numFmtId="0" fontId="18" fillId="0" borderId="4" xfId="3" applyFont="1" applyBorder="1" applyAlignment="1" applyProtection="1">
      <alignment horizontal="right" vertical="center"/>
    </xf>
    <xf numFmtId="0" fontId="18" fillId="0" borderId="0" xfId="3" applyFont="1" applyBorder="1" applyAlignment="1" applyProtection="1">
      <alignment horizontal="center" vertical="center"/>
    </xf>
    <xf numFmtId="0" fontId="32" fillId="0" borderId="10" xfId="3" applyFont="1" applyBorder="1" applyAlignment="1">
      <alignment horizontal="center" vertical="top" shrinkToFit="1"/>
    </xf>
    <xf numFmtId="0" fontId="32" fillId="0" borderId="3" xfId="3" applyFont="1" applyBorder="1" applyAlignment="1">
      <alignment horizontal="center" vertical="top" shrinkToFit="1"/>
    </xf>
    <xf numFmtId="0" fontId="32" fillId="0" borderId="11" xfId="3" applyFont="1" applyBorder="1" applyAlignment="1">
      <alignment horizontal="center" vertical="top" shrinkToFit="1"/>
    </xf>
    <xf numFmtId="0" fontId="32" fillId="0" borderId="5" xfId="3" applyFont="1" applyBorder="1" applyAlignment="1">
      <alignment horizontal="center" vertical="top" shrinkToFit="1"/>
    </xf>
    <xf numFmtId="0" fontId="32" fillId="0" borderId="4" xfId="3" applyFont="1" applyBorder="1" applyAlignment="1">
      <alignment horizontal="center" vertical="top" shrinkToFit="1"/>
    </xf>
    <xf numFmtId="0" fontId="32" fillId="0" borderId="9" xfId="3" applyFont="1" applyBorder="1" applyAlignment="1">
      <alignment horizontal="center" vertical="top" shrinkToFit="1"/>
    </xf>
    <xf numFmtId="0" fontId="30" fillId="0" borderId="0" xfId="3" applyFont="1" applyAlignment="1">
      <alignment horizontal="left" vertical="center" wrapText="1"/>
    </xf>
    <xf numFmtId="0" fontId="30" fillId="0" borderId="12" xfId="3" applyFont="1" applyBorder="1" applyAlignment="1">
      <alignment horizontal="left" vertical="center" wrapText="1"/>
    </xf>
    <xf numFmtId="0" fontId="30" fillId="0" borderId="4" xfId="3" applyFont="1" applyBorder="1" applyAlignment="1">
      <alignment horizontal="left" vertical="center" wrapText="1"/>
    </xf>
    <xf numFmtId="0" fontId="30" fillId="0" borderId="9" xfId="3" applyFont="1" applyBorder="1" applyAlignment="1">
      <alignment horizontal="left" vertical="center" wrapText="1"/>
    </xf>
    <xf numFmtId="0" fontId="31" fillId="0" borderId="14" xfId="3" applyFont="1" applyBorder="1" applyAlignment="1">
      <alignment horizontal="center" vertical="center"/>
    </xf>
    <xf numFmtId="0" fontId="31" fillId="0" borderId="15" xfId="3" applyFont="1" applyBorder="1" applyAlignment="1">
      <alignment horizontal="center" vertical="center"/>
    </xf>
    <xf numFmtId="0" fontId="31" fillId="0" borderId="16" xfId="3" applyFont="1" applyBorder="1" applyAlignment="1">
      <alignment horizontal="center" vertical="center"/>
    </xf>
    <xf numFmtId="0" fontId="46" fillId="0" borderId="1" xfId="3" applyFont="1" applyBorder="1" applyAlignment="1">
      <alignment horizontal="center" vertical="center" wrapText="1"/>
    </xf>
    <xf numFmtId="0" fontId="48" fillId="0" borderId="1" xfId="3" applyFont="1" applyBorder="1" applyAlignment="1">
      <alignment horizontal="center" vertical="center" shrinkToFit="1"/>
    </xf>
    <xf numFmtId="178" fontId="33" fillId="0" borderId="1" xfId="3" applyNumberFormat="1" applyFont="1" applyBorder="1" applyAlignment="1">
      <alignment horizontal="center" vertical="center" shrinkToFit="1"/>
    </xf>
    <xf numFmtId="0" fontId="33" fillId="0" borderId="1" xfId="3" applyFont="1" applyBorder="1" applyAlignment="1">
      <alignment horizontal="center" vertical="center" shrinkToFit="1"/>
    </xf>
    <xf numFmtId="0" fontId="47" fillId="0" borderId="10" xfId="3" applyFont="1" applyBorder="1" applyAlignment="1">
      <alignment horizontal="center" vertical="center" shrinkToFit="1"/>
    </xf>
    <xf numFmtId="0" fontId="47" fillId="0" borderId="3" xfId="3" applyFont="1" applyBorder="1" applyAlignment="1">
      <alignment horizontal="center" vertical="center" shrinkToFit="1"/>
    </xf>
    <xf numFmtId="0" fontId="47" fillId="0" borderId="11" xfId="3" applyFont="1" applyBorder="1" applyAlignment="1">
      <alignment horizontal="center" vertical="center" shrinkToFit="1"/>
    </xf>
    <xf numFmtId="0" fontId="47" fillId="0" borderId="2" xfId="3" applyFont="1" applyBorder="1" applyAlignment="1">
      <alignment horizontal="center" vertical="center" shrinkToFit="1"/>
    </xf>
    <xf numFmtId="0" fontId="47" fillId="0" borderId="0" xfId="3" applyFont="1" applyBorder="1" applyAlignment="1">
      <alignment horizontal="center" vertical="center" shrinkToFit="1"/>
    </xf>
    <xf numFmtId="0" fontId="47" fillId="0" borderId="12" xfId="3" applyFont="1" applyBorder="1" applyAlignment="1">
      <alignment horizontal="center" vertical="center" shrinkToFit="1"/>
    </xf>
    <xf numFmtId="0" fontId="47" fillId="0" borderId="5" xfId="3" applyFont="1" applyBorder="1" applyAlignment="1">
      <alignment horizontal="center" vertical="center" shrinkToFit="1"/>
    </xf>
    <xf numFmtId="0" fontId="47" fillId="0" borderId="4" xfId="3" applyFont="1" applyBorder="1" applyAlignment="1">
      <alignment horizontal="center" vertical="center" shrinkToFit="1"/>
    </xf>
    <xf numFmtId="0" fontId="47" fillId="0" borderId="9" xfId="3" applyFont="1" applyBorder="1" applyAlignment="1">
      <alignment horizontal="center" vertical="center" shrinkToFit="1"/>
    </xf>
    <xf numFmtId="0" fontId="42" fillId="0" borderId="0" xfId="3" applyFont="1" applyBorder="1" applyAlignment="1" applyProtection="1">
      <alignment horizontal="left" vertical="center"/>
    </xf>
    <xf numFmtId="177" fontId="43" fillId="0" borderId="0" xfId="0" applyNumberFormat="1" applyFont="1" applyFill="1" applyBorder="1" applyAlignment="1" applyProtection="1">
      <alignment horizontal="left" vertical="center"/>
    </xf>
    <xf numFmtId="177" fontId="40" fillId="0" borderId="0" xfId="0" applyNumberFormat="1" applyFont="1" applyFill="1" applyBorder="1" applyAlignment="1" applyProtection="1">
      <alignment horizontal="left" vertical="center"/>
    </xf>
    <xf numFmtId="179" fontId="45" fillId="0" borderId="10" xfId="3" applyNumberFormat="1" applyFont="1" applyBorder="1" applyAlignment="1" applyProtection="1">
      <alignment horizontal="center" vertical="center" wrapText="1"/>
    </xf>
    <xf numFmtId="179" fontId="45" fillId="0" borderId="3" xfId="3" applyNumberFormat="1" applyFont="1" applyBorder="1" applyAlignment="1" applyProtection="1">
      <alignment horizontal="center" vertical="center" wrapText="1"/>
    </xf>
    <xf numFmtId="179" fontId="45" fillId="0" borderId="11" xfId="3" applyNumberFormat="1" applyFont="1" applyBorder="1" applyAlignment="1" applyProtection="1">
      <alignment horizontal="center" vertical="center" wrapText="1"/>
    </xf>
    <xf numFmtId="179" fontId="45" fillId="0" borderId="5" xfId="3" applyNumberFormat="1" applyFont="1" applyBorder="1" applyAlignment="1" applyProtection="1">
      <alignment horizontal="center" vertical="center" wrapText="1"/>
    </xf>
    <xf numFmtId="179" fontId="45" fillId="0" borderId="4" xfId="3" applyNumberFormat="1" applyFont="1" applyBorder="1" applyAlignment="1" applyProtection="1">
      <alignment horizontal="center" vertical="center" wrapText="1"/>
    </xf>
    <xf numFmtId="179" fontId="45" fillId="0" borderId="9" xfId="3" applyNumberFormat="1" applyFont="1" applyBorder="1" applyAlignment="1" applyProtection="1">
      <alignment horizontal="center" vertical="center" wrapText="1"/>
    </xf>
    <xf numFmtId="0" fontId="32" fillId="0" borderId="10" xfId="3" applyFont="1" applyBorder="1" applyAlignment="1" applyProtection="1">
      <alignment horizontal="center" vertical="center"/>
    </xf>
    <xf numFmtId="0" fontId="32" fillId="0" borderId="3" xfId="3" applyFont="1" applyBorder="1" applyAlignment="1" applyProtection="1">
      <alignment horizontal="center" vertical="center"/>
    </xf>
    <xf numFmtId="0" fontId="32" fillId="0" borderId="11" xfId="3" applyFont="1" applyBorder="1" applyAlignment="1" applyProtection="1">
      <alignment horizontal="center" vertical="center"/>
    </xf>
    <xf numFmtId="0" fontId="32" fillId="0" borderId="5" xfId="3" applyFont="1" applyBorder="1" applyAlignment="1" applyProtection="1">
      <alignment horizontal="center" vertical="center"/>
    </xf>
    <xf numFmtId="0" fontId="32" fillId="0" borderId="4" xfId="3" applyFont="1" applyBorder="1" applyAlignment="1" applyProtection="1">
      <alignment horizontal="center" vertical="center"/>
    </xf>
    <xf numFmtId="0" fontId="32" fillId="0" borderId="9" xfId="3" applyFont="1" applyBorder="1" applyAlignment="1" applyProtection="1">
      <alignment horizontal="center" vertical="center"/>
    </xf>
    <xf numFmtId="0" fontId="33" fillId="0" borderId="10" xfId="3" applyFont="1" applyBorder="1" applyAlignment="1" applyProtection="1">
      <alignment horizontal="center" vertical="center"/>
    </xf>
    <xf numFmtId="0" fontId="33" fillId="0" borderId="3" xfId="3" applyFont="1" applyBorder="1" applyAlignment="1" applyProtection="1">
      <alignment horizontal="center" vertical="center"/>
    </xf>
    <xf numFmtId="0" fontId="33" fillId="0" borderId="11" xfId="3" applyFont="1" applyBorder="1" applyAlignment="1" applyProtection="1">
      <alignment horizontal="center" vertical="center"/>
    </xf>
    <xf numFmtId="0" fontId="33" fillId="0" borderId="5" xfId="3" applyFont="1" applyBorder="1" applyAlignment="1" applyProtection="1">
      <alignment horizontal="center" vertical="center"/>
    </xf>
    <xf numFmtId="0" fontId="33" fillId="0" borderId="4" xfId="3" applyFont="1" applyBorder="1" applyAlignment="1" applyProtection="1">
      <alignment horizontal="center" vertical="center"/>
    </xf>
    <xf numFmtId="0" fontId="33" fillId="0" borderId="9" xfId="3" applyFont="1" applyBorder="1" applyAlignment="1" applyProtection="1">
      <alignment horizontal="center" vertical="center"/>
    </xf>
    <xf numFmtId="0" fontId="13" fillId="0" borderId="10" xfId="3" applyBorder="1" applyAlignment="1" applyProtection="1">
      <alignment horizontal="center"/>
    </xf>
    <xf numFmtId="0" fontId="13" fillId="0" borderId="3" xfId="3" applyBorder="1" applyAlignment="1" applyProtection="1">
      <alignment horizontal="center"/>
    </xf>
    <xf numFmtId="0" fontId="13" fillId="0" borderId="11" xfId="3" applyBorder="1" applyAlignment="1" applyProtection="1">
      <alignment horizontal="center"/>
    </xf>
    <xf numFmtId="0" fontId="13" fillId="0" borderId="5" xfId="3" applyBorder="1" applyAlignment="1" applyProtection="1">
      <alignment horizontal="center"/>
    </xf>
    <xf numFmtId="0" fontId="13" fillId="0" borderId="4" xfId="3" applyBorder="1" applyAlignment="1" applyProtection="1">
      <alignment horizontal="center"/>
    </xf>
    <xf numFmtId="0" fontId="13" fillId="0" borderId="9" xfId="3" applyBorder="1" applyAlignment="1" applyProtection="1">
      <alignment horizontal="center"/>
    </xf>
    <xf numFmtId="0" fontId="50" fillId="0" borderId="0" xfId="3" applyFont="1" applyAlignment="1">
      <alignment horizontal="right" vertical="center"/>
    </xf>
    <xf numFmtId="0" fontId="44" fillId="0" borderId="0" xfId="3" applyFont="1" applyAlignment="1">
      <alignment horizontal="left" vertical="center"/>
    </xf>
    <xf numFmtId="0" fontId="44" fillId="0" borderId="0" xfId="3" applyFont="1" applyBorder="1" applyAlignment="1" applyProtection="1">
      <alignment horizontal="center" vertical="center"/>
    </xf>
    <xf numFmtId="0" fontId="13" fillId="0" borderId="10" xfId="3" applyBorder="1" applyAlignment="1">
      <alignment horizontal="center"/>
    </xf>
    <xf numFmtId="0" fontId="13" fillId="0" borderId="3" xfId="3" applyBorder="1" applyAlignment="1">
      <alignment horizontal="center"/>
    </xf>
    <xf numFmtId="0" fontId="13" fillId="0" borderId="11" xfId="3" applyBorder="1" applyAlignment="1">
      <alignment horizontal="center"/>
    </xf>
    <xf numFmtId="0" fontId="13" fillId="0" borderId="5" xfId="3" applyBorder="1" applyAlignment="1">
      <alignment horizontal="center"/>
    </xf>
    <xf numFmtId="0" fontId="13" fillId="0" borderId="4" xfId="3" applyBorder="1" applyAlignment="1">
      <alignment horizontal="center"/>
    </xf>
    <xf numFmtId="0" fontId="13" fillId="0" borderId="9" xfId="3" applyBorder="1" applyAlignment="1">
      <alignment horizontal="center"/>
    </xf>
    <xf numFmtId="0" fontId="33" fillId="0" borderId="10" xfId="3" applyFont="1" applyBorder="1" applyAlignment="1">
      <alignment horizontal="center" vertical="center"/>
    </xf>
    <xf numFmtId="0" fontId="33" fillId="0" borderId="3" xfId="3" applyFont="1" applyBorder="1" applyAlignment="1">
      <alignment horizontal="center" vertical="center"/>
    </xf>
    <xf numFmtId="0" fontId="33" fillId="0" borderId="11" xfId="3" applyFont="1" applyBorder="1" applyAlignment="1">
      <alignment horizontal="center" vertical="center"/>
    </xf>
    <xf numFmtId="0" fontId="33" fillId="0" borderId="5" xfId="3" applyFont="1" applyBorder="1" applyAlignment="1">
      <alignment horizontal="center" vertical="center"/>
    </xf>
    <xf numFmtId="0" fontId="33" fillId="0" borderId="4" xfId="3" applyFont="1" applyBorder="1" applyAlignment="1">
      <alignment horizontal="center" vertical="center"/>
    </xf>
    <xf numFmtId="0" fontId="33" fillId="0" borderId="9" xfId="3" applyFont="1" applyBorder="1" applyAlignment="1">
      <alignment horizontal="center" vertical="center"/>
    </xf>
    <xf numFmtId="0" fontId="0" fillId="0" borderId="0" xfId="0" applyAlignment="1">
      <alignment horizontal="center" vertical="center"/>
    </xf>
    <xf numFmtId="0" fontId="18" fillId="0" borderId="5" xfId="3" applyFont="1" applyBorder="1" applyAlignment="1" applyProtection="1">
      <alignment horizontal="left" vertical="center" wrapText="1"/>
      <protection locked="0"/>
    </xf>
    <xf numFmtId="0" fontId="18" fillId="0" borderId="4" xfId="3" applyFont="1" applyBorder="1" applyAlignment="1" applyProtection="1">
      <alignment horizontal="left" vertical="center" wrapText="1"/>
      <protection locked="0"/>
    </xf>
    <xf numFmtId="0" fontId="18" fillId="0" borderId="9" xfId="3" applyFont="1" applyBorder="1" applyAlignment="1" applyProtection="1">
      <alignment horizontal="left" vertical="center" wrapText="1"/>
      <protection locked="0"/>
    </xf>
    <xf numFmtId="0" fontId="19" fillId="5" borderId="3" xfId="3" applyFont="1" applyFill="1" applyBorder="1" applyAlignment="1">
      <alignment horizontal="left" vertical="center"/>
    </xf>
    <xf numFmtId="0" fontId="23" fillId="5" borderId="3" xfId="3" applyFont="1" applyFill="1" applyBorder="1" applyAlignment="1">
      <alignment horizontal="left" vertical="center"/>
    </xf>
    <xf numFmtId="0" fontId="19" fillId="5" borderId="11" xfId="3" applyFont="1" applyFill="1" applyBorder="1" applyAlignment="1">
      <alignment horizontal="left" vertical="center"/>
    </xf>
    <xf numFmtId="0" fontId="36" fillId="0" borderId="3" xfId="3" applyFont="1" applyBorder="1" applyAlignment="1" applyProtection="1">
      <alignment horizontal="right" vertical="center"/>
    </xf>
    <xf numFmtId="0" fontId="36" fillId="0" borderId="0" xfId="3" applyFont="1" applyBorder="1" applyAlignment="1" applyProtection="1">
      <alignment horizontal="right" vertical="center"/>
    </xf>
    <xf numFmtId="0" fontId="36" fillId="0" borderId="4" xfId="3" applyFont="1" applyBorder="1" applyAlignment="1" applyProtection="1">
      <alignment horizontal="right" vertical="center"/>
    </xf>
    <xf numFmtId="0" fontId="19" fillId="5" borderId="10" xfId="3" applyFont="1" applyFill="1" applyBorder="1" applyAlignment="1">
      <alignment horizontal="center" vertical="center"/>
    </xf>
    <xf numFmtId="0" fontId="19" fillId="5" borderId="3" xfId="3" applyFont="1" applyFill="1" applyBorder="1" applyAlignment="1">
      <alignment horizontal="center" vertical="center"/>
    </xf>
    <xf numFmtId="0" fontId="22" fillId="5" borderId="3" xfId="3" applyFont="1" applyFill="1" applyBorder="1" applyAlignment="1">
      <alignment horizontal="left" vertical="center"/>
    </xf>
    <xf numFmtId="0" fontId="19" fillId="5" borderId="5" xfId="3" applyFont="1" applyFill="1" applyBorder="1" applyAlignment="1">
      <alignment horizontal="center" vertical="center"/>
    </xf>
    <xf numFmtId="0" fontId="19" fillId="5" borderId="4" xfId="3" applyFont="1" applyFill="1" applyBorder="1" applyAlignment="1">
      <alignment horizontal="center" vertical="center"/>
    </xf>
    <xf numFmtId="0" fontId="22" fillId="5" borderId="4" xfId="0" applyFont="1" applyFill="1" applyBorder="1">
      <alignment vertical="center"/>
    </xf>
    <xf numFmtId="0" fontId="51" fillId="5" borderId="4" xfId="0" applyFont="1" applyFill="1" applyBorder="1">
      <alignment vertical="center"/>
    </xf>
    <xf numFmtId="0" fontId="51" fillId="5" borderId="9" xfId="0" applyFont="1" applyFill="1" applyBorder="1">
      <alignment vertical="center"/>
    </xf>
  </cellXfs>
  <cellStyles count="4">
    <cellStyle name="桁区切り" xfId="1" builtinId="6"/>
    <cellStyle name="標準" xfId="0" builtinId="0"/>
    <cellStyle name="標準 2" xfId="2" xr:uid="{00000000-0005-0000-0000-000002000000}"/>
    <cellStyle name="標準 3" xfId="3" xr:uid="{C1DBF485-A9BC-4E22-8C8B-FB593FD1591C}"/>
  </cellStyles>
  <dxfs count="4">
    <dxf>
      <font>
        <color theme="0"/>
      </font>
      <fill>
        <patternFill>
          <bgColor rgb="FFFF0000"/>
        </patternFill>
      </fill>
    </dxf>
    <dxf>
      <fill>
        <patternFill patternType="none">
          <bgColor auto="1"/>
        </patternFill>
      </fill>
    </dxf>
    <dxf>
      <font>
        <b/>
        <i/>
        <color rgb="FFFF0000"/>
      </font>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FFCC"/>
      <color rgb="FFFFCCCC"/>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53788</xdr:colOff>
      <xdr:row>24</xdr:row>
      <xdr:rowOff>286423</xdr:rowOff>
    </xdr:from>
    <xdr:to>
      <xdr:col>23</xdr:col>
      <xdr:colOff>251012</xdr:colOff>
      <xdr:row>24</xdr:row>
      <xdr:rowOff>304354</xdr:rowOff>
    </xdr:to>
    <xdr:cxnSp macro="">
      <xdr:nvCxnSpPr>
        <xdr:cNvPr id="2" name="直線コネクタ 1">
          <a:extLst>
            <a:ext uri="{FF2B5EF4-FFF2-40B4-BE49-F238E27FC236}">
              <a16:creationId xmlns:a16="http://schemas.microsoft.com/office/drawing/2014/main" id="{9862A7F1-F407-42C9-9A89-4AC0BBEB10F8}"/>
            </a:ext>
          </a:extLst>
        </xdr:cNvPr>
        <xdr:cNvCxnSpPr/>
      </xdr:nvCxnSpPr>
      <xdr:spPr bwMode="auto">
        <a:xfrm flipV="1">
          <a:off x="53788" y="5134648"/>
          <a:ext cx="7026649" cy="17931"/>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9</xdr:col>
      <xdr:colOff>98611</xdr:colOff>
      <xdr:row>24</xdr:row>
      <xdr:rowOff>214705</xdr:rowOff>
    </xdr:from>
    <xdr:to>
      <xdr:col>15</xdr:col>
      <xdr:colOff>80683</xdr:colOff>
      <xdr:row>24</xdr:row>
      <xdr:rowOff>438823</xdr:rowOff>
    </xdr:to>
    <xdr:sp macro="" textlink="">
      <xdr:nvSpPr>
        <xdr:cNvPr id="3" name="正方形/長方形 2">
          <a:extLst>
            <a:ext uri="{FF2B5EF4-FFF2-40B4-BE49-F238E27FC236}">
              <a16:creationId xmlns:a16="http://schemas.microsoft.com/office/drawing/2014/main" id="{2CAB73A8-44D1-4392-B929-D8231F3A00CE}"/>
            </a:ext>
          </a:extLst>
        </xdr:cNvPr>
        <xdr:cNvSpPr/>
      </xdr:nvSpPr>
      <xdr:spPr bwMode="auto">
        <a:xfrm>
          <a:off x="2832286" y="5062930"/>
          <a:ext cx="1677522" cy="224118"/>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a:t>
          </a:r>
          <a:r>
            <a:rPr kumimoji="1" lang="ja-JP" altLang="en-US" sz="1200" b="1"/>
            <a:t>　き　　り　　と　　り</a:t>
          </a:r>
          <a:endParaRPr kumimoji="1" lang="ja-JP" altLang="en-US" sz="1100" b="1"/>
        </a:p>
      </xdr:txBody>
    </xdr:sp>
    <xdr:clientData/>
  </xdr:twoCellAnchor>
  <xdr:twoCellAnchor>
    <xdr:from>
      <xdr:col>19</xdr:col>
      <xdr:colOff>228600</xdr:colOff>
      <xdr:row>31</xdr:row>
      <xdr:rowOff>139065</xdr:rowOff>
    </xdr:from>
    <xdr:to>
      <xdr:col>23</xdr:col>
      <xdr:colOff>243840</xdr:colOff>
      <xdr:row>33</xdr:row>
      <xdr:rowOff>171450</xdr:rowOff>
    </xdr:to>
    <xdr:sp macro="" textlink="">
      <xdr:nvSpPr>
        <xdr:cNvPr id="4" name="大かっこ 3">
          <a:extLst>
            <a:ext uri="{FF2B5EF4-FFF2-40B4-BE49-F238E27FC236}">
              <a16:creationId xmlns:a16="http://schemas.microsoft.com/office/drawing/2014/main" id="{82DBA46E-C7AB-4B57-A02F-338D3202149F}"/>
            </a:ext>
          </a:extLst>
        </xdr:cNvPr>
        <xdr:cNvSpPr/>
      </xdr:nvSpPr>
      <xdr:spPr>
        <a:xfrm>
          <a:off x="5800725" y="6625590"/>
          <a:ext cx="1272540" cy="3371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98345</xdr:colOff>
      <xdr:row>33</xdr:row>
      <xdr:rowOff>168592</xdr:rowOff>
    </xdr:from>
    <xdr:to>
      <xdr:col>23</xdr:col>
      <xdr:colOff>181689</xdr:colOff>
      <xdr:row>33</xdr:row>
      <xdr:rowOff>168592</xdr:rowOff>
    </xdr:to>
    <xdr:cxnSp macro="">
      <xdr:nvCxnSpPr>
        <xdr:cNvPr id="5" name="直線コネクタ 4">
          <a:extLst>
            <a:ext uri="{FF2B5EF4-FFF2-40B4-BE49-F238E27FC236}">
              <a16:creationId xmlns:a16="http://schemas.microsoft.com/office/drawing/2014/main" id="{AA7E0763-B868-4FE9-87E0-8B32218514DB}"/>
            </a:ext>
          </a:extLst>
        </xdr:cNvPr>
        <xdr:cNvCxnSpPr/>
      </xdr:nvCxnSpPr>
      <xdr:spPr>
        <a:xfrm>
          <a:off x="6299120" y="6959917"/>
          <a:ext cx="7119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228600</xdr:colOff>
      <xdr:row>6</xdr:row>
      <xdr:rowOff>139065</xdr:rowOff>
    </xdr:from>
    <xdr:to>
      <xdr:col>23</xdr:col>
      <xdr:colOff>243840</xdr:colOff>
      <xdr:row>8</xdr:row>
      <xdr:rowOff>171450</xdr:rowOff>
    </xdr:to>
    <xdr:sp macro="" textlink="">
      <xdr:nvSpPr>
        <xdr:cNvPr id="6" name="大かっこ 5">
          <a:extLst>
            <a:ext uri="{FF2B5EF4-FFF2-40B4-BE49-F238E27FC236}">
              <a16:creationId xmlns:a16="http://schemas.microsoft.com/office/drawing/2014/main" id="{1D24E9D2-3A5B-4F23-98D9-81DC429A443C}"/>
            </a:ext>
          </a:extLst>
        </xdr:cNvPr>
        <xdr:cNvSpPr/>
      </xdr:nvSpPr>
      <xdr:spPr>
        <a:xfrm>
          <a:off x="5800725" y="1167765"/>
          <a:ext cx="1272540" cy="3371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98345</xdr:colOff>
      <xdr:row>8</xdr:row>
      <xdr:rowOff>168592</xdr:rowOff>
    </xdr:from>
    <xdr:to>
      <xdr:col>23</xdr:col>
      <xdr:colOff>181689</xdr:colOff>
      <xdr:row>8</xdr:row>
      <xdr:rowOff>168592</xdr:rowOff>
    </xdr:to>
    <xdr:cxnSp macro="">
      <xdr:nvCxnSpPr>
        <xdr:cNvPr id="7" name="直線コネクタ 6">
          <a:extLst>
            <a:ext uri="{FF2B5EF4-FFF2-40B4-BE49-F238E27FC236}">
              <a16:creationId xmlns:a16="http://schemas.microsoft.com/office/drawing/2014/main" id="{30354F69-BC92-4EF0-BD1C-8EB513C25A65}"/>
            </a:ext>
          </a:extLst>
        </xdr:cNvPr>
        <xdr:cNvCxnSpPr/>
      </xdr:nvCxnSpPr>
      <xdr:spPr>
        <a:xfrm>
          <a:off x="6299120" y="1502092"/>
          <a:ext cx="7119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228600</xdr:colOff>
      <xdr:row>6</xdr:row>
      <xdr:rowOff>139065</xdr:rowOff>
    </xdr:from>
    <xdr:to>
      <xdr:col>23</xdr:col>
      <xdr:colOff>243840</xdr:colOff>
      <xdr:row>8</xdr:row>
      <xdr:rowOff>171450</xdr:rowOff>
    </xdr:to>
    <xdr:sp macro="" textlink="">
      <xdr:nvSpPr>
        <xdr:cNvPr id="8" name="大かっこ 7">
          <a:extLst>
            <a:ext uri="{FF2B5EF4-FFF2-40B4-BE49-F238E27FC236}">
              <a16:creationId xmlns:a16="http://schemas.microsoft.com/office/drawing/2014/main" id="{73C3D508-A2F0-4B5F-A997-F90BC211ECD8}"/>
            </a:ext>
          </a:extLst>
        </xdr:cNvPr>
        <xdr:cNvSpPr/>
      </xdr:nvSpPr>
      <xdr:spPr>
        <a:xfrm>
          <a:off x="5800725" y="1167765"/>
          <a:ext cx="1272540" cy="33718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98345</xdr:colOff>
      <xdr:row>8</xdr:row>
      <xdr:rowOff>168592</xdr:rowOff>
    </xdr:from>
    <xdr:to>
      <xdr:col>23</xdr:col>
      <xdr:colOff>181689</xdr:colOff>
      <xdr:row>8</xdr:row>
      <xdr:rowOff>168592</xdr:rowOff>
    </xdr:to>
    <xdr:cxnSp macro="">
      <xdr:nvCxnSpPr>
        <xdr:cNvPr id="9" name="直線コネクタ 8">
          <a:extLst>
            <a:ext uri="{FF2B5EF4-FFF2-40B4-BE49-F238E27FC236}">
              <a16:creationId xmlns:a16="http://schemas.microsoft.com/office/drawing/2014/main" id="{B9DE624C-71DC-4232-A7A7-D0D8F2370457}"/>
            </a:ext>
          </a:extLst>
        </xdr:cNvPr>
        <xdr:cNvCxnSpPr/>
      </xdr:nvCxnSpPr>
      <xdr:spPr>
        <a:xfrm>
          <a:off x="6299120" y="1502092"/>
          <a:ext cx="7119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C5560-9BEB-426D-909C-61452B868ADA}">
  <sheetPr>
    <pageSetUpPr fitToPage="1"/>
  </sheetPr>
  <dimension ref="A1:AM82"/>
  <sheetViews>
    <sheetView tabSelected="1" zoomScaleNormal="100" zoomScalePageLayoutView="115" workbookViewId="0">
      <selection activeCell="E9" sqref="E9:H9"/>
    </sheetView>
  </sheetViews>
  <sheetFormatPr defaultColWidth="3.5703125" defaultRowHeight="13.5" x14ac:dyDescent="0.15"/>
  <cols>
    <col min="1" max="1" width="3.5703125" style="55" customWidth="1"/>
    <col min="2" max="11" width="3.5703125" style="55"/>
    <col min="12" max="12" width="3.5703125" style="55" customWidth="1"/>
    <col min="13" max="32" width="3.5703125" style="55"/>
    <col min="33" max="33" width="3.5703125" style="55" customWidth="1"/>
    <col min="34" max="34" width="6.7109375" style="55" hidden="1" customWidth="1"/>
    <col min="35" max="35" width="32.42578125" style="55" hidden="1" customWidth="1"/>
    <col min="36" max="36" width="7.140625" style="55" hidden="1" customWidth="1"/>
    <col min="37" max="38" width="16.140625" style="55" hidden="1" customWidth="1"/>
    <col min="39" max="39" width="11.5703125" style="55" hidden="1" customWidth="1"/>
    <col min="40" max="41" width="3.5703125" style="55" customWidth="1"/>
    <col min="42" max="16384" width="3.5703125" style="55"/>
  </cols>
  <sheetData>
    <row r="1" spans="1:38" customFormat="1" ht="29.45" customHeight="1" x14ac:dyDescent="0.15">
      <c r="A1" s="124" t="s">
        <v>120</v>
      </c>
      <c r="B1" s="125"/>
      <c r="C1" s="125"/>
      <c r="D1" s="125"/>
      <c r="E1" s="125"/>
      <c r="F1" s="125"/>
      <c r="G1" s="125"/>
      <c r="H1" s="126"/>
      <c r="J1" s="96"/>
      <c r="AF1" t="s">
        <v>139</v>
      </c>
    </row>
    <row r="2" spans="1:38" customFormat="1" ht="13.5" customHeight="1" x14ac:dyDescent="0.15">
      <c r="A2" s="97"/>
      <c r="B2" s="97"/>
      <c r="C2" s="97"/>
      <c r="D2" s="97"/>
      <c r="E2" s="97"/>
      <c r="F2" s="97"/>
      <c r="G2" s="97"/>
      <c r="H2" s="97"/>
      <c r="J2" s="96"/>
    </row>
    <row r="3" spans="1:38" s="25" customFormat="1" ht="26.65" customHeight="1" x14ac:dyDescent="0.15">
      <c r="A3" s="170" t="str">
        <f>AH3&amp;"　申込書"</f>
        <v>なみはやマスターズ公認記録会２０２２　申込書</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H3" s="25" t="s">
        <v>140</v>
      </c>
    </row>
    <row r="4" spans="1:38" s="25" customFormat="1" ht="9" customHeight="1" x14ac:dyDescent="0.15">
      <c r="A4" s="26"/>
      <c r="B4" s="26"/>
      <c r="C4" s="26"/>
      <c r="D4" s="26"/>
      <c r="E4" s="26"/>
      <c r="F4" s="26"/>
      <c r="G4" s="26"/>
      <c r="H4" s="26"/>
      <c r="I4" s="26"/>
      <c r="J4" s="26"/>
      <c r="K4" s="26"/>
      <c r="L4" s="26"/>
      <c r="M4" s="26"/>
      <c r="N4" s="26"/>
      <c r="O4" s="26"/>
      <c r="P4" s="26"/>
      <c r="Q4" s="26"/>
      <c r="R4" s="26"/>
      <c r="S4" s="98"/>
      <c r="T4" s="98"/>
      <c r="U4" s="98"/>
      <c r="V4" s="98"/>
      <c r="W4" s="98"/>
      <c r="X4" s="98"/>
      <c r="Y4" s="98"/>
      <c r="Z4" s="98"/>
      <c r="AA4" s="98"/>
      <c r="AB4" s="98"/>
      <c r="AC4" s="98"/>
      <c r="AD4" s="98"/>
    </row>
    <row r="5" spans="1:38" s="28" customFormat="1" ht="15" hidden="1" customHeight="1" x14ac:dyDescent="0.15">
      <c r="A5" s="27" t="s">
        <v>55</v>
      </c>
      <c r="S5" s="98"/>
      <c r="T5" s="98"/>
      <c r="U5" s="98"/>
      <c r="V5" s="98"/>
      <c r="W5" s="98"/>
      <c r="X5" s="98"/>
      <c r="Y5" s="98"/>
      <c r="Z5" s="98"/>
      <c r="AA5" s="98"/>
      <c r="AB5" s="98"/>
      <c r="AC5" s="98"/>
      <c r="AD5" s="98"/>
      <c r="AI5" s="28" t="s">
        <v>91</v>
      </c>
    </row>
    <row r="6" spans="1:38" s="28" customFormat="1" ht="27.75" customHeight="1" x14ac:dyDescent="0.15">
      <c r="A6" s="29"/>
      <c r="B6" s="30"/>
      <c r="C6" s="30"/>
      <c r="D6" s="23" t="s">
        <v>54</v>
      </c>
      <c r="E6" s="171">
        <v>44612</v>
      </c>
      <c r="F6" s="171"/>
      <c r="G6" s="171"/>
      <c r="H6" s="171"/>
      <c r="I6" s="171"/>
      <c r="J6" s="171"/>
      <c r="K6" s="171"/>
      <c r="L6" s="171"/>
      <c r="M6" s="171"/>
      <c r="N6" s="171"/>
      <c r="O6" s="171"/>
      <c r="P6" s="171"/>
      <c r="Q6" s="171"/>
      <c r="R6" s="171"/>
      <c r="S6" s="171"/>
      <c r="T6" s="171"/>
      <c r="U6" s="171"/>
      <c r="V6" s="171"/>
      <c r="W6" s="171"/>
      <c r="X6" s="171"/>
      <c r="Y6" s="171"/>
      <c r="Z6" s="171"/>
      <c r="AA6" s="171"/>
      <c r="AB6" s="171"/>
      <c r="AC6" s="171"/>
      <c r="AD6" s="172"/>
      <c r="AI6" s="104">
        <v>44612</v>
      </c>
      <c r="AK6" s="105">
        <v>44591</v>
      </c>
    </row>
    <row r="7" spans="1:38" s="28" customFormat="1" ht="15" customHeight="1" x14ac:dyDescent="0.15">
      <c r="A7" s="27"/>
      <c r="AI7" s="22"/>
      <c r="AJ7" s="21"/>
    </row>
    <row r="8" spans="1:38" s="28" customFormat="1" ht="21.75" customHeight="1" x14ac:dyDescent="0.15">
      <c r="A8" s="31" t="s">
        <v>56</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3"/>
      <c r="AI8" s="22"/>
      <c r="AJ8" s="21"/>
    </row>
    <row r="9" spans="1:38" s="28" customFormat="1" ht="30.75" customHeight="1" x14ac:dyDescent="0.15">
      <c r="A9" s="164" t="s">
        <v>92</v>
      </c>
      <c r="B9" s="165"/>
      <c r="C9" s="166"/>
      <c r="D9" s="35" t="s">
        <v>0</v>
      </c>
      <c r="E9" s="178"/>
      <c r="F9" s="178"/>
      <c r="G9" s="178"/>
      <c r="H9" s="179"/>
      <c r="I9" s="176"/>
      <c r="J9" s="176"/>
      <c r="K9" s="176"/>
      <c r="L9" s="176"/>
      <c r="M9" s="176"/>
      <c r="N9" s="176"/>
      <c r="O9" s="176"/>
      <c r="P9" s="176"/>
      <c r="Q9" s="176"/>
      <c r="R9" s="176"/>
      <c r="S9" s="176"/>
      <c r="T9" s="176"/>
      <c r="U9" s="176"/>
      <c r="V9" s="176"/>
      <c r="W9" s="176"/>
      <c r="X9" s="176"/>
      <c r="Y9" s="176"/>
      <c r="Z9" s="176"/>
      <c r="AA9" s="176"/>
      <c r="AB9" s="176"/>
      <c r="AC9" s="176"/>
      <c r="AD9" s="177"/>
      <c r="AH9" s="34" t="s">
        <v>115</v>
      </c>
      <c r="AI9" s="22"/>
      <c r="AJ9" s="21"/>
    </row>
    <row r="10" spans="1:38" s="28" customFormat="1" ht="27.75" customHeight="1" thickBot="1" x14ac:dyDescent="0.2">
      <c r="A10" s="136" t="s">
        <v>57</v>
      </c>
      <c r="B10" s="137"/>
      <c r="C10" s="138"/>
      <c r="D10" s="167"/>
      <c r="E10" s="168"/>
      <c r="F10" s="168"/>
      <c r="G10" s="168"/>
      <c r="H10" s="168"/>
      <c r="I10" s="168"/>
      <c r="J10" s="168"/>
      <c r="K10" s="168"/>
      <c r="L10" s="168"/>
      <c r="M10" s="168"/>
      <c r="N10" s="168"/>
      <c r="O10" s="169"/>
      <c r="P10" s="144" t="s">
        <v>58</v>
      </c>
      <c r="Q10" s="145"/>
      <c r="R10" s="146"/>
      <c r="S10" s="173"/>
      <c r="T10" s="174"/>
      <c r="U10" s="174"/>
      <c r="V10" s="174"/>
      <c r="W10" s="174"/>
      <c r="X10" s="174"/>
      <c r="Y10" s="174"/>
      <c r="Z10" s="174"/>
      <c r="AA10" s="174"/>
      <c r="AB10" s="174"/>
      <c r="AC10" s="174"/>
      <c r="AD10" s="175"/>
      <c r="AI10" s="22"/>
      <c r="AJ10" s="21"/>
    </row>
    <row r="11" spans="1:38" s="28" customFormat="1" ht="27.75" customHeight="1" x14ac:dyDescent="0.15">
      <c r="A11" s="156" t="s">
        <v>59</v>
      </c>
      <c r="B11" s="157"/>
      <c r="C11" s="180"/>
      <c r="D11" s="167"/>
      <c r="E11" s="168"/>
      <c r="F11" s="168"/>
      <c r="G11" s="168"/>
      <c r="H11" s="168"/>
      <c r="I11" s="168"/>
      <c r="J11" s="168"/>
      <c r="K11" s="168"/>
      <c r="L11" s="168"/>
      <c r="M11" s="168"/>
      <c r="N11" s="168"/>
      <c r="O11" s="168"/>
      <c r="P11" s="200" t="s">
        <v>60</v>
      </c>
      <c r="Q11" s="201"/>
      <c r="R11" s="201"/>
      <c r="S11" s="201"/>
      <c r="T11" s="201"/>
      <c r="U11" s="201"/>
      <c r="V11" s="201"/>
      <c r="W11" s="201"/>
      <c r="X11" s="201"/>
      <c r="Y11" s="201"/>
      <c r="Z11" s="201"/>
      <c r="AA11" s="201"/>
      <c r="AB11" s="201"/>
      <c r="AC11" s="201"/>
      <c r="AD11" s="202"/>
      <c r="AI11" s="22"/>
      <c r="AJ11" s="21"/>
    </row>
    <row r="12" spans="1:38" s="28" customFormat="1" ht="15" customHeight="1" x14ac:dyDescent="0.15">
      <c r="A12" s="181" t="s">
        <v>112</v>
      </c>
      <c r="B12" s="182"/>
      <c r="C12" s="183"/>
      <c r="D12" s="196"/>
      <c r="E12" s="197"/>
      <c r="F12" s="197"/>
      <c r="G12" s="197"/>
      <c r="H12" s="197"/>
      <c r="I12" s="197"/>
      <c r="J12" s="197"/>
      <c r="K12" s="197"/>
      <c r="L12" s="197"/>
      <c r="M12" s="197"/>
      <c r="N12" s="197"/>
      <c r="O12" s="197"/>
      <c r="P12" s="187"/>
      <c r="Q12" s="188"/>
      <c r="R12" s="188"/>
      <c r="S12" s="188"/>
      <c r="T12" s="188"/>
      <c r="U12" s="188"/>
      <c r="V12" s="188"/>
      <c r="W12" s="188"/>
      <c r="X12" s="188"/>
      <c r="Y12" s="188"/>
      <c r="Z12" s="188"/>
      <c r="AA12" s="188"/>
      <c r="AB12" s="188"/>
      <c r="AC12" s="188"/>
      <c r="AD12" s="189"/>
    </row>
    <row r="13" spans="1:38" s="25" customFormat="1" ht="21" customHeight="1" thickBot="1" x14ac:dyDescent="0.2">
      <c r="A13" s="184"/>
      <c r="B13" s="185"/>
      <c r="C13" s="186"/>
      <c r="D13" s="198"/>
      <c r="E13" s="199"/>
      <c r="F13" s="199"/>
      <c r="G13" s="199"/>
      <c r="H13" s="199"/>
      <c r="I13" s="199"/>
      <c r="J13" s="199"/>
      <c r="K13" s="199"/>
      <c r="L13" s="199"/>
      <c r="M13" s="199"/>
      <c r="N13" s="199"/>
      <c r="O13" s="199"/>
      <c r="P13" s="190"/>
      <c r="Q13" s="191"/>
      <c r="R13" s="191"/>
      <c r="S13" s="191"/>
      <c r="T13" s="191"/>
      <c r="U13" s="191"/>
      <c r="V13" s="191"/>
      <c r="W13" s="191"/>
      <c r="X13" s="191"/>
      <c r="Y13" s="191"/>
      <c r="Z13" s="191"/>
      <c r="AA13" s="191"/>
      <c r="AB13" s="191"/>
      <c r="AC13" s="191"/>
      <c r="AD13" s="192"/>
      <c r="AE13" s="28"/>
      <c r="AF13" s="28"/>
      <c r="AG13" s="28"/>
      <c r="AH13" s="28"/>
      <c r="AI13" s="28"/>
      <c r="AJ13" s="28"/>
      <c r="AK13" s="28"/>
      <c r="AL13" s="28"/>
    </row>
    <row r="14" spans="1:38" s="25" customFormat="1" ht="9.9499999999999993" customHeight="1" x14ac:dyDescent="0.15">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K14" s="28"/>
      <c r="AL14" s="28"/>
    </row>
    <row r="15" spans="1:38" s="25" customFormat="1" ht="30" customHeight="1" x14ac:dyDescent="0.15">
      <c r="A15" s="155" t="s">
        <v>109</v>
      </c>
      <c r="B15" s="155"/>
      <c r="C15" s="155"/>
      <c r="D15" s="155"/>
      <c r="E15" s="155"/>
      <c r="F15" s="155"/>
      <c r="G15" s="193"/>
      <c r="H15" s="194"/>
      <c r="I15" s="194"/>
      <c r="J15" s="194"/>
      <c r="K15" s="194"/>
      <c r="L15" s="194"/>
      <c r="M15" s="194"/>
      <c r="N15" s="194"/>
      <c r="O15" s="194"/>
      <c r="P15" s="195"/>
      <c r="Q15" s="136" t="s">
        <v>48</v>
      </c>
      <c r="R15" s="137"/>
      <c r="S15" s="138"/>
      <c r="T15" s="203"/>
      <c r="U15" s="204"/>
      <c r="V15" s="204"/>
      <c r="W15" s="205"/>
      <c r="X15" s="136" t="s">
        <v>87</v>
      </c>
      <c r="Y15" s="137"/>
      <c r="Z15" s="138"/>
      <c r="AA15" s="206" t="str">
        <f>IF(G15="","",YEAR(AI6)-YEAR(G15))</f>
        <v/>
      </c>
      <c r="AB15" s="207"/>
      <c r="AC15" s="207"/>
      <c r="AD15" s="208"/>
      <c r="AE15" s="28"/>
      <c r="AF15" s="28"/>
      <c r="AG15" s="28"/>
      <c r="AH15" s="28"/>
      <c r="AK15" s="28"/>
      <c r="AL15" s="28"/>
    </row>
    <row r="16" spans="1:38" s="25" customFormat="1" ht="17.25" customHeight="1" x14ac:dyDescent="0.15">
      <c r="A16" s="136"/>
      <c r="B16" s="137"/>
      <c r="C16" s="137"/>
      <c r="D16" s="137"/>
      <c r="E16" s="137"/>
      <c r="F16" s="138"/>
      <c r="G16" s="162" t="s">
        <v>1</v>
      </c>
      <c r="H16" s="162"/>
      <c r="I16" s="162"/>
      <c r="J16" s="162"/>
      <c r="K16" s="162"/>
      <c r="L16" s="162"/>
      <c r="M16" s="162"/>
      <c r="N16" s="162"/>
      <c r="O16" s="162"/>
      <c r="P16" s="162"/>
      <c r="Q16" s="162"/>
      <c r="R16" s="162"/>
      <c r="S16" s="162" t="s">
        <v>2</v>
      </c>
      <c r="T16" s="162"/>
      <c r="U16" s="162"/>
      <c r="V16" s="162"/>
      <c r="W16" s="162"/>
      <c r="X16" s="162"/>
      <c r="Y16" s="162"/>
      <c r="Z16" s="162"/>
      <c r="AA16" s="162"/>
      <c r="AB16" s="162"/>
      <c r="AC16" s="162"/>
      <c r="AD16" s="162"/>
      <c r="AE16" s="28"/>
      <c r="AF16" s="28"/>
      <c r="AG16" s="28"/>
      <c r="AH16" s="28"/>
      <c r="AI16" s="25" t="s">
        <v>26</v>
      </c>
      <c r="AJ16" s="25" t="s">
        <v>93</v>
      </c>
      <c r="AK16" s="28"/>
      <c r="AL16" s="28"/>
    </row>
    <row r="17" spans="1:39" s="25" customFormat="1" ht="29.25" customHeight="1" x14ac:dyDescent="0.15">
      <c r="A17" s="136" t="s">
        <v>108</v>
      </c>
      <c r="B17" s="137"/>
      <c r="C17" s="137"/>
      <c r="D17" s="137"/>
      <c r="E17" s="137"/>
      <c r="F17" s="138"/>
      <c r="G17" s="128"/>
      <c r="H17" s="129"/>
      <c r="I17" s="129"/>
      <c r="J17" s="129"/>
      <c r="K17" s="129"/>
      <c r="L17" s="129"/>
      <c r="M17" s="129"/>
      <c r="N17" s="129"/>
      <c r="O17" s="129"/>
      <c r="P17" s="129"/>
      <c r="Q17" s="129"/>
      <c r="R17" s="130"/>
      <c r="S17" s="128"/>
      <c r="T17" s="129"/>
      <c r="U17" s="129"/>
      <c r="V17" s="129"/>
      <c r="W17" s="129"/>
      <c r="X17" s="129"/>
      <c r="Y17" s="129"/>
      <c r="Z17" s="129"/>
      <c r="AA17" s="129"/>
      <c r="AB17" s="129"/>
      <c r="AC17" s="129"/>
      <c r="AD17" s="130"/>
      <c r="AE17" s="28"/>
      <c r="AF17" s="28"/>
      <c r="AG17" s="28"/>
      <c r="AH17" s="28"/>
      <c r="AI17" s="25" t="str">
        <f>ASC(TRIM(G17))&amp;" "&amp;ASC(TRIM(S17))</f>
        <v xml:space="preserve"> </v>
      </c>
      <c r="AK17" s="28"/>
      <c r="AL17" s="28"/>
    </row>
    <row r="18" spans="1:39" s="25" customFormat="1" ht="29.25" hidden="1" customHeight="1" x14ac:dyDescent="0.15">
      <c r="A18" s="65"/>
      <c r="B18" s="63"/>
      <c r="C18" s="63"/>
      <c r="D18" s="63"/>
      <c r="E18" s="63"/>
      <c r="F18" s="64"/>
      <c r="G18" s="66"/>
      <c r="H18" s="67"/>
      <c r="I18" s="67"/>
      <c r="J18" s="67"/>
      <c r="K18" s="67"/>
      <c r="L18" s="67"/>
      <c r="M18" s="67"/>
      <c r="N18" s="67"/>
      <c r="O18" s="67"/>
      <c r="P18" s="67"/>
      <c r="Q18" s="67"/>
      <c r="R18" s="68"/>
      <c r="S18" s="66"/>
      <c r="T18" s="67"/>
      <c r="U18" s="67"/>
      <c r="V18" s="67"/>
      <c r="W18" s="67"/>
      <c r="X18" s="67"/>
      <c r="Y18" s="67"/>
      <c r="Z18" s="67"/>
      <c r="AA18" s="67"/>
      <c r="AB18" s="67"/>
      <c r="AC18" s="67"/>
      <c r="AD18" s="68"/>
      <c r="AE18" s="28"/>
      <c r="AF18" s="28"/>
      <c r="AG18" s="28"/>
      <c r="AH18" s="28"/>
      <c r="AK18" s="28"/>
      <c r="AL18" s="28"/>
    </row>
    <row r="19" spans="1:39" s="25" customFormat="1" ht="29.25" customHeight="1" x14ac:dyDescent="0.15">
      <c r="A19" s="136" t="s">
        <v>86</v>
      </c>
      <c r="B19" s="137"/>
      <c r="C19" s="137"/>
      <c r="D19" s="137"/>
      <c r="E19" s="137"/>
      <c r="F19" s="138"/>
      <c r="G19" s="128"/>
      <c r="H19" s="129"/>
      <c r="I19" s="129"/>
      <c r="J19" s="129"/>
      <c r="K19" s="129"/>
      <c r="L19" s="129"/>
      <c r="M19" s="129"/>
      <c r="N19" s="129"/>
      <c r="O19" s="129"/>
      <c r="P19" s="129"/>
      <c r="Q19" s="129"/>
      <c r="R19" s="130"/>
      <c r="S19" s="128"/>
      <c r="T19" s="129"/>
      <c r="U19" s="129"/>
      <c r="V19" s="129"/>
      <c r="W19" s="129"/>
      <c r="X19" s="129"/>
      <c r="Y19" s="129"/>
      <c r="Z19" s="129"/>
      <c r="AA19" s="129"/>
      <c r="AB19" s="129"/>
      <c r="AC19" s="129"/>
      <c r="AD19" s="130"/>
      <c r="AE19" s="28"/>
      <c r="AF19" s="28"/>
      <c r="AG19" s="28"/>
      <c r="AH19" s="28"/>
      <c r="AI19" s="25" t="str">
        <f>TRIM(G19)&amp;"　"&amp;TRIM(S19)</f>
        <v>　</v>
      </c>
      <c r="AJ19" s="25">
        <f>COUNTA(G21:X22)</f>
        <v>0</v>
      </c>
      <c r="AK19" s="28"/>
      <c r="AL19" s="28"/>
    </row>
    <row r="20" spans="1:39" s="25" customFormat="1" ht="20.25" customHeight="1" x14ac:dyDescent="0.15">
      <c r="A20" s="131"/>
      <c r="B20" s="132"/>
      <c r="C20" s="132"/>
      <c r="D20" s="132"/>
      <c r="E20" s="132"/>
      <c r="F20" s="133"/>
      <c r="G20" s="134" t="s">
        <v>90</v>
      </c>
      <c r="H20" s="134"/>
      <c r="I20" s="134"/>
      <c r="J20" s="134"/>
      <c r="K20" s="134"/>
      <c r="L20" s="134"/>
      <c r="M20" s="134" t="s">
        <v>3</v>
      </c>
      <c r="N20" s="134"/>
      <c r="O20" s="134"/>
      <c r="P20" s="134"/>
      <c r="Q20" s="134"/>
      <c r="R20" s="134"/>
      <c r="S20" s="134"/>
      <c r="T20" s="134"/>
      <c r="U20" s="134"/>
      <c r="V20" s="134"/>
      <c r="W20" s="134"/>
      <c r="X20" s="134"/>
      <c r="Y20" s="134" t="s">
        <v>31</v>
      </c>
      <c r="Z20" s="134"/>
      <c r="AA20" s="134"/>
      <c r="AB20" s="134"/>
      <c r="AC20" s="134"/>
      <c r="AD20" s="134"/>
      <c r="AE20" s="28"/>
      <c r="AF20" s="28"/>
      <c r="AG20" s="28"/>
      <c r="AH20" s="36"/>
      <c r="AI20" s="37"/>
      <c r="AJ20" s="37"/>
      <c r="AM20" s="103" t="s">
        <v>137</v>
      </c>
    </row>
    <row r="21" spans="1:39" s="25" customFormat="1" ht="30" customHeight="1" x14ac:dyDescent="0.15">
      <c r="A21" s="131" t="s">
        <v>88</v>
      </c>
      <c r="B21" s="132"/>
      <c r="C21" s="132"/>
      <c r="D21" s="132"/>
      <c r="E21" s="132"/>
      <c r="F21" s="133"/>
      <c r="G21" s="119"/>
      <c r="H21" s="120"/>
      <c r="I21" s="120"/>
      <c r="J21" s="120"/>
      <c r="K21" s="120"/>
      <c r="L21" s="120"/>
      <c r="M21" s="120"/>
      <c r="N21" s="120"/>
      <c r="O21" s="120"/>
      <c r="P21" s="120"/>
      <c r="Q21" s="120"/>
      <c r="R21" s="120"/>
      <c r="S21" s="120"/>
      <c r="T21" s="120"/>
      <c r="U21" s="120"/>
      <c r="V21" s="120"/>
      <c r="W21" s="120"/>
      <c r="X21" s="121"/>
      <c r="Y21" s="127"/>
      <c r="Z21" s="127"/>
      <c r="AA21" s="127"/>
      <c r="AB21" s="127"/>
      <c r="AC21" s="127"/>
      <c r="AD21" s="127"/>
      <c r="AE21" s="28"/>
      <c r="AF21" s="28"/>
      <c r="AG21" s="28"/>
      <c r="AH21" s="25" t="str">
        <f>IF(M21="","",VLOOKUP(M21,$AI$47:$AJ$63,2,0)+AK21)</f>
        <v/>
      </c>
      <c r="AI21" s="103">
        <f>IF(G21="",0,VLOOKUP($G21,$AI$46:$AL$81,4,0))</f>
        <v>0</v>
      </c>
      <c r="AJ21" s="103" t="str">
        <f>IF(G21="","",VLOOKUP($G21,$AI$46:$AL$81,2,0))</f>
        <v/>
      </c>
      <c r="AK21" s="103">
        <f>IF(G21="",0,VLOOKUP($G21,$AI$46:$AL$81,3,0))</f>
        <v>0</v>
      </c>
      <c r="AL21" s="25" t="str">
        <f>IF(Y21="","999:99.99"," "&amp;LEFT(RIGHT("  "&amp;TEXT(Y21,"0.00"),7),2)&amp;":"&amp;RIGHT(TEXT(Y21,"0.00"),5))</f>
        <v>999:99.99</v>
      </c>
      <c r="AM21" s="103" t="str">
        <f>IF(G21="","",VLOOKUP($G21,$AI$45:$AM$81,5,0)+IF($T$15="男子",1,0))</f>
        <v/>
      </c>
    </row>
    <row r="22" spans="1:39" s="25" customFormat="1" ht="30" customHeight="1" x14ac:dyDescent="0.15">
      <c r="A22" s="131" t="s">
        <v>89</v>
      </c>
      <c r="B22" s="132"/>
      <c r="C22" s="132"/>
      <c r="D22" s="132"/>
      <c r="E22" s="132"/>
      <c r="F22" s="133"/>
      <c r="G22" s="119"/>
      <c r="H22" s="120"/>
      <c r="I22" s="120"/>
      <c r="J22" s="120"/>
      <c r="K22" s="120"/>
      <c r="L22" s="120"/>
      <c r="M22" s="120"/>
      <c r="N22" s="120"/>
      <c r="O22" s="120"/>
      <c r="P22" s="120"/>
      <c r="Q22" s="120"/>
      <c r="R22" s="120"/>
      <c r="S22" s="120"/>
      <c r="T22" s="120"/>
      <c r="U22" s="120"/>
      <c r="V22" s="120"/>
      <c r="W22" s="120"/>
      <c r="X22" s="121"/>
      <c r="Y22" s="127"/>
      <c r="Z22" s="127"/>
      <c r="AA22" s="127"/>
      <c r="AB22" s="127"/>
      <c r="AC22" s="127"/>
      <c r="AD22" s="127"/>
      <c r="AE22" s="28"/>
      <c r="AF22" s="28"/>
      <c r="AG22" s="28"/>
      <c r="AH22" s="25" t="str">
        <f>IF(M22="","",VLOOKUP(M22,$AI$47:$AJ$63,2,0)+AK22)</f>
        <v/>
      </c>
      <c r="AI22" s="103">
        <f>IF(G22="",0,VLOOKUP($G22,$AI$46:$AL$81,4,0))</f>
        <v>0</v>
      </c>
      <c r="AJ22" s="103" t="str">
        <f>IF(G22="","",VLOOKUP($G22,$AI$46:$AL$81,2,0))</f>
        <v/>
      </c>
      <c r="AK22" s="103">
        <f>IF(G22="",0,VLOOKUP($G22,$AI$46:$AL$81,3,0))</f>
        <v>0</v>
      </c>
      <c r="AL22" s="25" t="str">
        <f>IF(Y22="","999:99.99"," "&amp;LEFT(RIGHT("  "&amp;TEXT(Y22,"0.00"),7),2)&amp;":"&amp;RIGHT(TEXT(Y22,"0.00"),5))</f>
        <v>999:99.99</v>
      </c>
      <c r="AM22" s="103" t="str">
        <f>IF(G22="","",VLOOKUP($G22,$AI$45:$AM$81,5,0)+IF($T$15="男子",1,0))</f>
        <v/>
      </c>
    </row>
    <row r="23" spans="1:39" s="25" customFormat="1" ht="9.9499999999999993" customHeight="1" x14ac:dyDescent="0.15">
      <c r="A23" s="28"/>
      <c r="B23" s="28"/>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row>
    <row r="24" spans="1:39" s="25" customFormat="1" ht="21" customHeight="1" x14ac:dyDescent="0.15">
      <c r="A24" s="31" t="s">
        <v>61</v>
      </c>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3"/>
      <c r="AE24" s="38"/>
      <c r="AF24" s="38"/>
      <c r="AG24" s="38"/>
      <c r="AH24" s="38"/>
    </row>
    <row r="25" spans="1:39" s="25" customFormat="1" ht="30" customHeight="1" x14ac:dyDescent="0.15">
      <c r="A25" s="136"/>
      <c r="B25" s="137"/>
      <c r="C25" s="137"/>
      <c r="D25" s="137"/>
      <c r="E25" s="137"/>
      <c r="F25" s="138"/>
      <c r="G25" s="141" t="s">
        <v>62</v>
      </c>
      <c r="H25" s="142"/>
      <c r="I25" s="142"/>
      <c r="J25" s="142"/>
      <c r="K25" s="143"/>
      <c r="L25" s="142" t="s">
        <v>63</v>
      </c>
      <c r="M25" s="142"/>
      <c r="N25" s="142"/>
      <c r="O25" s="142"/>
      <c r="P25" s="142"/>
      <c r="Q25" s="141"/>
      <c r="R25" s="142"/>
      <c r="S25" s="142"/>
      <c r="T25" s="142"/>
      <c r="U25" s="143"/>
      <c r="V25" s="136" t="s">
        <v>64</v>
      </c>
      <c r="W25" s="137"/>
      <c r="X25" s="137"/>
      <c r="Y25" s="137"/>
      <c r="Z25" s="137"/>
      <c r="AA25" s="137"/>
      <c r="AB25" s="137"/>
      <c r="AC25" s="137"/>
      <c r="AD25" s="138"/>
      <c r="AE25" s="28"/>
      <c r="AF25" s="28"/>
      <c r="AG25" s="28"/>
      <c r="AH25" s="28"/>
    </row>
    <row r="26" spans="1:39" s="25" customFormat="1" ht="30" customHeight="1" x14ac:dyDescent="0.15">
      <c r="A26" s="136" t="s">
        <v>65</v>
      </c>
      <c r="B26" s="137"/>
      <c r="C26" s="137"/>
      <c r="D26" s="137"/>
      <c r="E26" s="137"/>
      <c r="F26" s="138"/>
      <c r="G26" s="150">
        <f>IF(T15="女子",1,0)</f>
        <v>0</v>
      </c>
      <c r="H26" s="151"/>
      <c r="I26" s="151"/>
      <c r="J26" s="39"/>
      <c r="K26" s="40" t="s">
        <v>66</v>
      </c>
      <c r="L26" s="150">
        <f>IF(T15="男子",1,0)</f>
        <v>0</v>
      </c>
      <c r="M26" s="151"/>
      <c r="N26" s="151"/>
      <c r="O26" s="39"/>
      <c r="P26" s="40" t="s">
        <v>66</v>
      </c>
      <c r="Q26" s="144"/>
      <c r="R26" s="145"/>
      <c r="S26" s="145"/>
      <c r="T26" s="145"/>
      <c r="U26" s="146"/>
      <c r="V26" s="139">
        <f>G26+L26</f>
        <v>0</v>
      </c>
      <c r="W26" s="140"/>
      <c r="X26" s="140"/>
      <c r="Y26" s="140"/>
      <c r="Z26" s="140"/>
      <c r="AA26" s="140"/>
      <c r="AB26" s="140"/>
      <c r="AC26" s="41"/>
      <c r="AD26" s="42" t="s">
        <v>66</v>
      </c>
      <c r="AE26" s="28"/>
      <c r="AF26" s="28"/>
      <c r="AG26" s="28"/>
      <c r="AH26" s="28"/>
    </row>
    <row r="27" spans="1:39" s="25" customFormat="1" ht="30" customHeight="1" x14ac:dyDescent="0.15">
      <c r="A27" s="136" t="s">
        <v>67</v>
      </c>
      <c r="B27" s="137"/>
      <c r="C27" s="137"/>
      <c r="D27" s="137"/>
      <c r="E27" s="137"/>
      <c r="F27" s="138"/>
      <c r="G27" s="150">
        <f>IF(T15="女子",AJ19,0)</f>
        <v>0</v>
      </c>
      <c r="H27" s="151"/>
      <c r="I27" s="151"/>
      <c r="J27" s="39"/>
      <c r="K27" s="40" t="s">
        <v>68</v>
      </c>
      <c r="L27" s="150">
        <f>IF(T15="男子",AJ19,0)</f>
        <v>0</v>
      </c>
      <c r="M27" s="151"/>
      <c r="N27" s="151"/>
      <c r="O27" s="39"/>
      <c r="P27" s="40" t="s">
        <v>68</v>
      </c>
      <c r="Q27" s="147"/>
      <c r="R27" s="148"/>
      <c r="S27" s="148"/>
      <c r="T27" s="148"/>
      <c r="U27" s="149"/>
      <c r="V27" s="139">
        <f>G27+L27</f>
        <v>0</v>
      </c>
      <c r="W27" s="140"/>
      <c r="X27" s="140"/>
      <c r="Y27" s="140"/>
      <c r="Z27" s="140"/>
      <c r="AA27" s="140"/>
      <c r="AB27" s="140"/>
      <c r="AC27" s="39"/>
      <c r="AD27" s="40" t="s">
        <v>68</v>
      </c>
      <c r="AE27" s="28"/>
      <c r="AF27" s="28"/>
      <c r="AG27" s="28"/>
      <c r="AH27" s="28"/>
    </row>
    <row r="28" spans="1:39" s="25" customFormat="1" ht="9.9499999999999993" customHeight="1" x14ac:dyDescent="0.15">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row>
    <row r="29" spans="1:39" s="28" customFormat="1" ht="24" customHeight="1" x14ac:dyDescent="0.15">
      <c r="A29" s="31" t="s">
        <v>69</v>
      </c>
      <c r="B29" s="32"/>
      <c r="C29" s="32"/>
      <c r="D29" s="32"/>
      <c r="E29" s="32"/>
      <c r="F29" s="43"/>
      <c r="G29" s="32"/>
      <c r="H29" s="32"/>
      <c r="I29" s="32"/>
      <c r="J29" s="32"/>
      <c r="K29" s="32"/>
      <c r="L29" s="32"/>
      <c r="M29" s="32"/>
      <c r="N29" s="32"/>
      <c r="O29" s="32"/>
      <c r="P29" s="32"/>
      <c r="Q29" s="32"/>
      <c r="R29" s="32"/>
      <c r="S29" s="32"/>
      <c r="T29" s="32"/>
      <c r="U29" s="32"/>
      <c r="V29" s="32"/>
      <c r="W29" s="32"/>
      <c r="X29" s="32"/>
      <c r="Y29" s="32"/>
      <c r="Z29" s="32"/>
      <c r="AA29" s="32"/>
      <c r="AB29" s="32"/>
      <c r="AC29" s="32"/>
      <c r="AD29" s="33"/>
    </row>
    <row r="30" spans="1:39" s="28" customFormat="1" ht="33" customHeight="1" x14ac:dyDescent="0.15">
      <c r="A30" s="209" t="s">
        <v>70</v>
      </c>
      <c r="B30" s="210"/>
      <c r="C30" s="210"/>
      <c r="D30" s="210"/>
      <c r="E30" s="210"/>
      <c r="F30" s="211"/>
      <c r="G30" s="106"/>
      <c r="H30" s="107"/>
      <c r="I30" s="107"/>
      <c r="J30" s="107"/>
      <c r="K30" s="107"/>
      <c r="L30" s="107"/>
      <c r="M30" s="108"/>
      <c r="N30" s="107"/>
      <c r="O30" s="108"/>
      <c r="P30" s="218"/>
      <c r="Q30" s="300">
        <f>V27</f>
        <v>0</v>
      </c>
      <c r="R30" s="300"/>
      <c r="S30" s="221" t="s">
        <v>68</v>
      </c>
      <c r="T30" s="221"/>
      <c r="U30" s="142"/>
      <c r="V30" s="112"/>
      <c r="W30" s="300" t="str">
        <f>DBCS(TEXT(SUM(AI21:AI22),"#,##0"))</f>
        <v>０</v>
      </c>
      <c r="X30" s="300"/>
      <c r="Y30" s="300"/>
      <c r="Z30" s="300"/>
      <c r="AA30" s="300"/>
      <c r="AB30" s="300"/>
      <c r="AC30" s="300"/>
      <c r="AD30" s="143" t="s">
        <v>71</v>
      </c>
    </row>
    <row r="31" spans="1:39" s="28" customFormat="1" ht="20.25" hidden="1" customHeight="1" x14ac:dyDescent="0.15">
      <c r="A31" s="212"/>
      <c r="B31" s="213"/>
      <c r="C31" s="213"/>
      <c r="D31" s="213"/>
      <c r="E31" s="213"/>
      <c r="F31" s="214"/>
      <c r="G31" s="114"/>
      <c r="H31" s="116" t="s">
        <v>135</v>
      </c>
      <c r="I31" s="116"/>
      <c r="J31" s="116"/>
      <c r="K31" s="116"/>
      <c r="L31" s="116"/>
      <c r="M31" s="91"/>
      <c r="N31" s="116"/>
      <c r="O31" s="91"/>
      <c r="P31" s="219"/>
      <c r="Q31" s="301"/>
      <c r="R31" s="301"/>
      <c r="S31" s="222"/>
      <c r="T31" s="222"/>
      <c r="U31" s="224"/>
      <c r="V31" s="115"/>
      <c r="W31" s="301"/>
      <c r="X31" s="301"/>
      <c r="Y31" s="301"/>
      <c r="Z31" s="301"/>
      <c r="AA31" s="301"/>
      <c r="AB31" s="301"/>
      <c r="AC31" s="301"/>
      <c r="AD31" s="146"/>
    </row>
    <row r="32" spans="1:39" s="28" customFormat="1" ht="20.25" hidden="1" customHeight="1" x14ac:dyDescent="0.15">
      <c r="A32" s="215"/>
      <c r="B32" s="216"/>
      <c r="C32" s="216"/>
      <c r="D32" s="216"/>
      <c r="E32" s="216"/>
      <c r="F32" s="217"/>
      <c r="G32" s="109"/>
      <c r="H32" s="110" t="s">
        <v>136</v>
      </c>
      <c r="I32" s="110"/>
      <c r="J32" s="110"/>
      <c r="K32" s="110"/>
      <c r="L32" s="110"/>
      <c r="M32" s="111"/>
      <c r="N32" s="110"/>
      <c r="O32" s="111"/>
      <c r="P32" s="220"/>
      <c r="Q32" s="302"/>
      <c r="R32" s="302"/>
      <c r="S32" s="223"/>
      <c r="T32" s="223"/>
      <c r="U32" s="148"/>
      <c r="V32" s="113"/>
      <c r="W32" s="302"/>
      <c r="X32" s="302"/>
      <c r="Y32" s="302"/>
      <c r="Z32" s="302"/>
      <c r="AA32" s="302"/>
      <c r="AB32" s="302"/>
      <c r="AC32" s="302"/>
      <c r="AD32" s="149"/>
    </row>
    <row r="33" spans="1:39" s="28" customFormat="1" ht="9.9499999999999993" customHeight="1" x14ac:dyDescent="0.15">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row>
    <row r="34" spans="1:39" s="28" customFormat="1" ht="21.75" customHeight="1" x14ac:dyDescent="0.15">
      <c r="A34" s="44" t="s">
        <v>72</v>
      </c>
      <c r="B34" s="45"/>
      <c r="C34" s="45"/>
      <c r="D34" s="45"/>
      <c r="E34" s="45"/>
      <c r="F34" s="46"/>
      <c r="G34" s="45"/>
      <c r="H34" s="45"/>
      <c r="I34" s="45"/>
      <c r="J34" s="45"/>
      <c r="K34" s="45"/>
      <c r="L34" s="45"/>
      <c r="M34" s="45"/>
      <c r="N34" s="45"/>
      <c r="O34" s="45"/>
      <c r="P34" s="45"/>
      <c r="Q34" s="45"/>
      <c r="R34" s="45"/>
      <c r="S34" s="45"/>
      <c r="T34" s="45"/>
      <c r="U34" s="45"/>
      <c r="V34" s="45"/>
      <c r="W34" s="45"/>
      <c r="X34" s="45"/>
      <c r="Y34" s="45"/>
      <c r="Z34" s="45"/>
      <c r="AA34" s="45"/>
      <c r="AB34" s="45"/>
      <c r="AC34" s="45"/>
      <c r="AD34" s="47"/>
    </row>
    <row r="35" spans="1:39" s="28" customFormat="1" ht="15.75" customHeight="1" x14ac:dyDescent="0.15">
      <c r="A35" s="94" t="s">
        <v>118</v>
      </c>
      <c r="B35" s="48"/>
      <c r="C35" s="48"/>
      <c r="D35" s="48"/>
      <c r="E35" s="48"/>
      <c r="F35" s="49"/>
      <c r="G35" s="48"/>
      <c r="H35" s="48"/>
      <c r="I35" s="48"/>
      <c r="J35" s="48"/>
      <c r="K35" s="48"/>
      <c r="L35" s="48"/>
      <c r="M35" s="48"/>
      <c r="N35" s="48"/>
      <c r="O35" s="48"/>
      <c r="P35" s="48"/>
      <c r="Q35" s="48"/>
      <c r="R35" s="48"/>
      <c r="S35" s="48"/>
      <c r="T35" s="48"/>
      <c r="U35" s="48"/>
      <c r="V35" s="48"/>
      <c r="W35" s="48"/>
      <c r="X35" s="48"/>
      <c r="Y35" s="48"/>
      <c r="Z35" s="48"/>
      <c r="AA35" s="48"/>
      <c r="AB35" s="48"/>
      <c r="AC35" s="48"/>
      <c r="AD35" s="50"/>
    </row>
    <row r="36" spans="1:39" s="28" customFormat="1" ht="15.75" customHeight="1" x14ac:dyDescent="0.15">
      <c r="A36" s="94" t="s">
        <v>119</v>
      </c>
      <c r="B36" s="48"/>
      <c r="C36" s="48"/>
      <c r="D36" s="48"/>
      <c r="E36" s="48"/>
      <c r="F36" s="49"/>
      <c r="G36" s="48"/>
      <c r="H36" s="48"/>
      <c r="I36" s="48"/>
      <c r="J36" s="48"/>
      <c r="K36" s="48"/>
      <c r="L36" s="48"/>
      <c r="M36" s="48"/>
      <c r="N36" s="48"/>
      <c r="O36" s="48"/>
      <c r="P36" s="48"/>
      <c r="Q36" s="48"/>
      <c r="R36" s="48"/>
      <c r="S36" s="48"/>
      <c r="T36" s="48"/>
      <c r="U36" s="48"/>
      <c r="V36" s="48"/>
      <c r="W36" s="48"/>
      <c r="X36" s="48"/>
      <c r="Y36" s="48"/>
      <c r="Z36" s="48"/>
      <c r="AA36" s="48"/>
      <c r="AB36" s="48"/>
      <c r="AC36" s="48"/>
      <c r="AD36" s="50"/>
    </row>
    <row r="37" spans="1:39" s="28" customFormat="1" ht="15.75" customHeight="1" x14ac:dyDescent="0.15">
      <c r="A37" s="95" t="s">
        <v>73</v>
      </c>
      <c r="B37" s="51"/>
      <c r="C37" s="51"/>
      <c r="D37" s="51"/>
      <c r="E37" s="51"/>
      <c r="F37" s="52"/>
      <c r="G37" s="48"/>
      <c r="H37" s="48"/>
      <c r="I37" s="48"/>
      <c r="J37" s="48"/>
      <c r="K37" s="48"/>
      <c r="L37" s="48"/>
      <c r="M37" s="48"/>
      <c r="N37" s="48"/>
      <c r="O37" s="48"/>
      <c r="P37" s="48"/>
      <c r="Q37" s="48"/>
      <c r="R37" s="48"/>
      <c r="S37" s="48"/>
      <c r="T37" s="48"/>
      <c r="U37" s="48"/>
      <c r="V37" s="48"/>
      <c r="W37" s="48"/>
      <c r="X37" s="48"/>
      <c r="Y37" s="48"/>
      <c r="Z37" s="48"/>
      <c r="AA37" s="48"/>
      <c r="AB37" s="48"/>
      <c r="AC37" s="48"/>
      <c r="AD37" s="50"/>
    </row>
    <row r="38" spans="1:39" s="28" customFormat="1" ht="22.5" customHeight="1" x14ac:dyDescent="0.15">
      <c r="A38" s="156" t="s">
        <v>74</v>
      </c>
      <c r="B38" s="157"/>
      <c r="C38" s="157"/>
      <c r="D38" s="157"/>
      <c r="E38" s="158"/>
      <c r="F38" s="159"/>
      <c r="G38" s="159"/>
      <c r="H38" s="159"/>
      <c r="I38" s="53" t="s">
        <v>75</v>
      </c>
      <c r="J38" s="159"/>
      <c r="K38" s="159"/>
      <c r="L38" s="53" t="s">
        <v>76</v>
      </c>
      <c r="M38" s="159"/>
      <c r="N38" s="159"/>
      <c r="O38" s="53" t="s">
        <v>77</v>
      </c>
      <c r="P38" s="155" t="s">
        <v>78</v>
      </c>
      <c r="Q38" s="155"/>
      <c r="R38" s="155"/>
      <c r="S38" s="155"/>
      <c r="T38" s="155"/>
      <c r="U38" s="160" t="str">
        <f>W30</f>
        <v>０</v>
      </c>
      <c r="V38" s="161"/>
      <c r="W38" s="161"/>
      <c r="X38" s="161"/>
      <c r="Y38" s="161"/>
      <c r="Z38" s="161"/>
      <c r="AA38" s="161"/>
      <c r="AB38" s="161"/>
      <c r="AC38" s="161"/>
      <c r="AD38" s="54" t="s">
        <v>94</v>
      </c>
    </row>
    <row r="39" spans="1:39" s="38" customFormat="1" ht="22.5" customHeight="1" x14ac:dyDescent="0.15">
      <c r="A39" s="163" t="s">
        <v>79</v>
      </c>
      <c r="B39" s="163"/>
      <c r="C39" s="163"/>
      <c r="D39" s="163"/>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28"/>
      <c r="AF39" s="28"/>
      <c r="AG39" s="28"/>
      <c r="AH39" s="28"/>
    </row>
    <row r="40" spans="1:39" s="92" customFormat="1" ht="14.25" customHeight="1" x14ac:dyDescent="0.15">
      <c r="A40" s="152" t="s">
        <v>116</v>
      </c>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4"/>
    </row>
    <row r="41" spans="1:39" s="92" customFormat="1" ht="42.95" customHeight="1" x14ac:dyDescent="0.15">
      <c r="A41" s="93"/>
      <c r="B41" s="122" t="s">
        <v>117</v>
      </c>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3"/>
    </row>
    <row r="42" spans="1:39" s="91" customFormat="1" ht="17.25" customHeight="1" x14ac:dyDescent="0.15">
      <c r="A42" s="303" t="s">
        <v>147</v>
      </c>
      <c r="B42" s="304"/>
      <c r="C42" s="304"/>
      <c r="D42" s="305" t="s">
        <v>148</v>
      </c>
      <c r="E42" s="297"/>
      <c r="F42" s="298"/>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9"/>
    </row>
    <row r="43" spans="1:39" s="91" customFormat="1" ht="17.25" customHeight="1" x14ac:dyDescent="0.15">
      <c r="A43" s="306"/>
      <c r="B43" s="307"/>
      <c r="C43" s="307"/>
      <c r="D43" s="308" t="s">
        <v>146</v>
      </c>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10"/>
    </row>
    <row r="44" spans="1:39" s="91" customFormat="1" ht="36.75" customHeight="1" x14ac:dyDescent="0.15">
      <c r="A44" s="294"/>
      <c r="B44" s="295"/>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6"/>
    </row>
    <row r="45" spans="1:39" s="28" customFormat="1" ht="33.6" customHeight="1" x14ac:dyDescent="0.15">
      <c r="AH45" s="91"/>
      <c r="AI45" s="99"/>
      <c r="AJ45" s="100"/>
      <c r="AK45" s="91"/>
      <c r="AL45" s="91"/>
      <c r="AM45" s="91" t="s">
        <v>137</v>
      </c>
    </row>
    <row r="46" spans="1:39" s="28" customFormat="1" x14ac:dyDescent="0.15">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H46" t="s">
        <v>121</v>
      </c>
      <c r="AI46" t="str">
        <f>"　  第１回　　　　"&amp;AH46</f>
        <v>　  第１回　　　　 25m自　由　形</v>
      </c>
      <c r="AJ46" s="101">
        <v>1</v>
      </c>
      <c r="AK46" s="91">
        <v>25</v>
      </c>
      <c r="AL46" s="91">
        <v>1800</v>
      </c>
      <c r="AM46" s="91">
        <v>1</v>
      </c>
    </row>
    <row r="47" spans="1:39" s="28" customFormat="1" x14ac:dyDescent="0.15">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H47" t="s">
        <v>122</v>
      </c>
      <c r="AI47" t="str">
        <f t="shared" ref="AI47:AI51" si="0">"　  第１回　　　　"&amp;AH47</f>
        <v>　  第１回　　　　 50m自　由　形</v>
      </c>
      <c r="AJ47" s="102">
        <v>1</v>
      </c>
      <c r="AK47" s="91">
        <v>50</v>
      </c>
      <c r="AL47" s="91">
        <v>1800</v>
      </c>
      <c r="AM47" s="91">
        <v>19</v>
      </c>
    </row>
    <row r="48" spans="1:39" s="28" customFormat="1" x14ac:dyDescent="0.15">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H48" t="s">
        <v>123</v>
      </c>
      <c r="AI48" t="str">
        <f t="shared" si="0"/>
        <v>　  第１回　　　　100m自　由　形</v>
      </c>
      <c r="AJ48" s="101">
        <v>1</v>
      </c>
      <c r="AK48" s="91">
        <v>100</v>
      </c>
      <c r="AL48" s="91">
        <v>1800</v>
      </c>
      <c r="AM48" s="91">
        <v>11</v>
      </c>
    </row>
    <row r="49" spans="1:39" s="28" customFormat="1" x14ac:dyDescent="0.15">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H49" t="s">
        <v>124</v>
      </c>
      <c r="AI49" t="str">
        <f t="shared" si="0"/>
        <v>　  第１回　　　　200m自　由　形</v>
      </c>
      <c r="AJ49" s="101">
        <v>1</v>
      </c>
      <c r="AK49" s="91">
        <v>200</v>
      </c>
      <c r="AL49" s="91">
        <v>1800</v>
      </c>
      <c r="AM49" s="91">
        <v>29</v>
      </c>
    </row>
    <row r="50" spans="1:39" s="28" customFormat="1" x14ac:dyDescent="0.15">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H50" t="s">
        <v>142</v>
      </c>
      <c r="AI50" t="str">
        <f t="shared" si="0"/>
        <v>　  第１回　　　　400m自　由　形</v>
      </c>
      <c r="AJ50" s="102">
        <v>1</v>
      </c>
      <c r="AK50" s="91">
        <v>400</v>
      </c>
      <c r="AL50" s="117">
        <v>3000</v>
      </c>
      <c r="AM50" s="117">
        <v>43</v>
      </c>
    </row>
    <row r="51" spans="1:39" s="28" customFormat="1" x14ac:dyDescent="0.15">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t="s">
        <v>143</v>
      </c>
      <c r="AI51" t="str">
        <f t="shared" si="0"/>
        <v>　  第１回　　　　800m自　由　形</v>
      </c>
      <c r="AJ51" s="102">
        <v>1</v>
      </c>
      <c r="AK51" s="91">
        <v>800</v>
      </c>
      <c r="AL51" s="117">
        <v>4000</v>
      </c>
      <c r="AM51" s="117">
        <v>39</v>
      </c>
    </row>
    <row r="52" spans="1:39" s="28" customFormat="1" x14ac:dyDescent="0.1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t="s">
        <v>144</v>
      </c>
      <c r="AI52" t="str">
        <f>"　  第１回　　　 "&amp;AH52</f>
        <v>　  第１回　　　 1500m自　由　形</v>
      </c>
      <c r="AJ52" s="102">
        <v>1</v>
      </c>
      <c r="AK52" s="91">
        <v>1500</v>
      </c>
      <c r="AL52" s="117">
        <v>5000</v>
      </c>
      <c r="AM52" s="117">
        <v>37</v>
      </c>
    </row>
    <row r="53" spans="1:39" s="28" customFormat="1" x14ac:dyDescent="0.15">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t="s">
        <v>125</v>
      </c>
      <c r="AI53" t="str">
        <f t="shared" ref="AI53:AI67" si="1">"　  第１回　　　　"&amp;AH53</f>
        <v>　  第１回　　　　 25m背　泳　ぎ</v>
      </c>
      <c r="AJ53" s="102">
        <v>2</v>
      </c>
      <c r="AK53" s="91">
        <v>25</v>
      </c>
      <c r="AL53" s="91">
        <v>1800</v>
      </c>
      <c r="AM53" s="91">
        <v>5</v>
      </c>
    </row>
    <row r="54" spans="1:39" s="28" customFormat="1" x14ac:dyDescent="0.15">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t="s">
        <v>126</v>
      </c>
      <c r="AI54" t="str">
        <f t="shared" si="1"/>
        <v>　  第１回　　　　 50m背　泳　ぎ</v>
      </c>
      <c r="AJ54" s="102">
        <v>2</v>
      </c>
      <c r="AK54" s="91">
        <v>50</v>
      </c>
      <c r="AL54" s="91">
        <v>1800</v>
      </c>
      <c r="AM54" s="91">
        <v>23</v>
      </c>
    </row>
    <row r="55" spans="1:39" s="28" customFormat="1" x14ac:dyDescent="0.1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t="s">
        <v>127</v>
      </c>
      <c r="AI55" t="str">
        <f t="shared" si="1"/>
        <v>　  第１回　　　　100m背　泳　ぎ</v>
      </c>
      <c r="AJ55" s="102">
        <v>2</v>
      </c>
      <c r="AK55" s="91">
        <v>100</v>
      </c>
      <c r="AL55" s="91">
        <v>1800</v>
      </c>
      <c r="AM55" s="91">
        <v>15</v>
      </c>
    </row>
    <row r="56" spans="1:39" s="28" customFormat="1" x14ac:dyDescent="0.1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t="s">
        <v>128</v>
      </c>
      <c r="AI56" t="str">
        <f t="shared" si="1"/>
        <v>　  第１回　　　　200m背　泳　ぎ</v>
      </c>
      <c r="AJ56" s="102">
        <v>2</v>
      </c>
      <c r="AK56" s="91">
        <v>200</v>
      </c>
      <c r="AL56" s="91">
        <v>1800</v>
      </c>
      <c r="AM56" s="91">
        <v>33</v>
      </c>
    </row>
    <row r="57" spans="1:39" s="28" customFormat="1" x14ac:dyDescent="0.1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t="s">
        <v>129</v>
      </c>
      <c r="AI57" t="str">
        <f t="shared" si="1"/>
        <v>　  第１回　　　　 25m平　泳　ぎ</v>
      </c>
      <c r="AJ57" s="102">
        <v>3</v>
      </c>
      <c r="AK57" s="91">
        <v>25</v>
      </c>
      <c r="AL57" s="91">
        <v>1800</v>
      </c>
      <c r="AM57" s="91">
        <v>3</v>
      </c>
    </row>
    <row r="58" spans="1:39" s="28" customFormat="1" x14ac:dyDescent="0.1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t="s">
        <v>130</v>
      </c>
      <c r="AI58" t="str">
        <f t="shared" si="1"/>
        <v>　  第１回　　　　 50m平　泳　ぎ</v>
      </c>
      <c r="AJ58" s="102">
        <v>3</v>
      </c>
      <c r="AK58" s="91">
        <v>50</v>
      </c>
      <c r="AL58" s="91">
        <v>1800</v>
      </c>
      <c r="AM58" s="91">
        <v>21</v>
      </c>
    </row>
    <row r="59" spans="1:39" s="28" customFormat="1" x14ac:dyDescent="0.1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t="s">
        <v>131</v>
      </c>
      <c r="AI59" t="str">
        <f t="shared" si="1"/>
        <v>　  第１回　　　　100m平　泳　ぎ</v>
      </c>
      <c r="AJ59" s="102">
        <v>3</v>
      </c>
      <c r="AK59" s="91">
        <v>100</v>
      </c>
      <c r="AL59" s="91">
        <v>1800</v>
      </c>
      <c r="AM59" s="91">
        <v>13</v>
      </c>
    </row>
    <row r="60" spans="1:39" s="28" customFormat="1" x14ac:dyDescent="0.1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t="s">
        <v>132</v>
      </c>
      <c r="AI60" t="str">
        <f t="shared" si="1"/>
        <v>　  第１回　　　　200m平　泳　ぎ</v>
      </c>
      <c r="AJ60" s="102">
        <v>3</v>
      </c>
      <c r="AK60" s="91">
        <v>200</v>
      </c>
      <c r="AL60" s="91">
        <v>1800</v>
      </c>
      <c r="AM60" s="91">
        <v>31</v>
      </c>
    </row>
    <row r="61" spans="1:39" s="28" customFormat="1" x14ac:dyDescent="0.1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t="s">
        <v>52</v>
      </c>
      <c r="AI61" t="str">
        <f t="shared" si="1"/>
        <v>　  第１回　　　　 25mバタフライ</v>
      </c>
      <c r="AJ61" s="102">
        <v>4</v>
      </c>
      <c r="AK61" s="91">
        <v>25</v>
      </c>
      <c r="AL61" s="91">
        <v>1800</v>
      </c>
      <c r="AM61" s="91">
        <v>7</v>
      </c>
    </row>
    <row r="62" spans="1:39" s="28" customFormat="1" x14ac:dyDescent="0.1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t="s">
        <v>50</v>
      </c>
      <c r="AI62" t="str">
        <f t="shared" si="1"/>
        <v>　  第１回　　　　 50mバタフライ</v>
      </c>
      <c r="AJ62" s="102">
        <v>4</v>
      </c>
      <c r="AK62" s="91">
        <v>50</v>
      </c>
      <c r="AL62" s="91">
        <v>1800</v>
      </c>
      <c r="AM62" s="91">
        <v>25</v>
      </c>
    </row>
    <row r="63" spans="1:39" s="28" customFormat="1" x14ac:dyDescent="0.1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t="s">
        <v>49</v>
      </c>
      <c r="AI63" t="str">
        <f t="shared" si="1"/>
        <v>　  第１回　　　　100mバタフライ</v>
      </c>
      <c r="AJ63" s="102">
        <v>4</v>
      </c>
      <c r="AK63" s="91">
        <v>100</v>
      </c>
      <c r="AL63" s="91">
        <v>1800</v>
      </c>
      <c r="AM63" s="91">
        <v>17</v>
      </c>
    </row>
    <row r="64" spans="1:39" x14ac:dyDescent="0.15">
      <c r="AH64" t="s">
        <v>53</v>
      </c>
      <c r="AI64" t="str">
        <f t="shared" si="1"/>
        <v>　  第１回　　　　200mバタフライ</v>
      </c>
      <c r="AJ64" s="102">
        <v>4</v>
      </c>
      <c r="AK64" s="91">
        <v>200</v>
      </c>
      <c r="AL64" s="91">
        <v>1800</v>
      </c>
      <c r="AM64" s="91">
        <v>35</v>
      </c>
    </row>
    <row r="65" spans="34:39" x14ac:dyDescent="0.15">
      <c r="AH65" t="s">
        <v>133</v>
      </c>
      <c r="AI65" t="str">
        <f t="shared" si="1"/>
        <v>　  第１回　　　　100m個人メドレー</v>
      </c>
      <c r="AJ65" s="102">
        <v>5</v>
      </c>
      <c r="AK65" s="91">
        <v>100</v>
      </c>
      <c r="AL65" s="91">
        <v>1800</v>
      </c>
      <c r="AM65" s="91">
        <v>9</v>
      </c>
    </row>
    <row r="66" spans="34:39" x14ac:dyDescent="0.15">
      <c r="AH66" t="s">
        <v>134</v>
      </c>
      <c r="AI66" t="str">
        <f t="shared" si="1"/>
        <v>　  第１回　　　　200m個人メドレー</v>
      </c>
      <c r="AJ66" s="102">
        <v>5</v>
      </c>
      <c r="AK66" s="91">
        <v>200</v>
      </c>
      <c r="AL66" s="91">
        <v>1800</v>
      </c>
      <c r="AM66" s="72">
        <v>27</v>
      </c>
    </row>
    <row r="67" spans="34:39" x14ac:dyDescent="0.15">
      <c r="AH67" t="s">
        <v>145</v>
      </c>
      <c r="AI67" t="str">
        <f t="shared" si="1"/>
        <v>　  第１回　　　　400m個人メドレー</v>
      </c>
      <c r="AJ67" s="102">
        <v>5</v>
      </c>
      <c r="AK67" s="91">
        <v>400</v>
      </c>
      <c r="AL67" s="117">
        <v>3000</v>
      </c>
      <c r="AM67" s="118">
        <v>41</v>
      </c>
    </row>
    <row r="68" spans="34:39" x14ac:dyDescent="0.15">
      <c r="AH68" t="s">
        <v>125</v>
      </c>
      <c r="AI68" t="str">
        <f t="shared" ref="AI68:AI81" si="2">"午後の部(第10回)　"&amp;AH68</f>
        <v>午後の部(第10回)　 25m背　泳　ぎ</v>
      </c>
      <c r="AJ68" s="102">
        <v>7</v>
      </c>
      <c r="AK68" s="91">
        <v>25</v>
      </c>
      <c r="AL68" s="91">
        <v>1800</v>
      </c>
      <c r="AM68" s="72">
        <f t="shared" ref="AM68:AM81" si="3">AM50+36</f>
        <v>79</v>
      </c>
    </row>
    <row r="69" spans="34:39" x14ac:dyDescent="0.15">
      <c r="AH69" t="s">
        <v>126</v>
      </c>
      <c r="AI69" t="str">
        <f t="shared" si="2"/>
        <v>午後の部(第10回)　 50m背　泳　ぎ</v>
      </c>
      <c r="AJ69" s="102">
        <v>7</v>
      </c>
      <c r="AK69" s="91">
        <v>50</v>
      </c>
      <c r="AL69" s="91">
        <v>1800</v>
      </c>
      <c r="AM69" s="72">
        <f t="shared" si="3"/>
        <v>75</v>
      </c>
    </row>
    <row r="70" spans="34:39" x14ac:dyDescent="0.15">
      <c r="AH70" t="s">
        <v>127</v>
      </c>
      <c r="AI70" t="str">
        <f t="shared" si="2"/>
        <v>午後の部(第10回)　100m背　泳　ぎ</v>
      </c>
      <c r="AJ70" s="102">
        <v>7</v>
      </c>
      <c r="AK70" s="91">
        <v>100</v>
      </c>
      <c r="AL70" s="91">
        <v>1800</v>
      </c>
      <c r="AM70" s="72">
        <f t="shared" si="3"/>
        <v>73</v>
      </c>
    </row>
    <row r="71" spans="34:39" x14ac:dyDescent="0.15">
      <c r="AH71" t="s">
        <v>128</v>
      </c>
      <c r="AI71" t="str">
        <f t="shared" si="2"/>
        <v>午後の部(第10回)　200m背　泳　ぎ</v>
      </c>
      <c r="AJ71" s="102">
        <v>7</v>
      </c>
      <c r="AK71" s="91">
        <v>200</v>
      </c>
      <c r="AL71" s="91">
        <v>1800</v>
      </c>
      <c r="AM71" s="72">
        <f t="shared" si="3"/>
        <v>41</v>
      </c>
    </row>
    <row r="72" spans="34:39" x14ac:dyDescent="0.15">
      <c r="AH72" t="s">
        <v>129</v>
      </c>
      <c r="AI72" t="str">
        <f t="shared" si="2"/>
        <v>午後の部(第10回)　 25m平　泳　ぎ</v>
      </c>
      <c r="AJ72" s="102">
        <v>8</v>
      </c>
      <c r="AK72" s="91">
        <v>25</v>
      </c>
      <c r="AL72" s="91">
        <v>1800</v>
      </c>
      <c r="AM72" s="72">
        <f t="shared" si="3"/>
        <v>59</v>
      </c>
    </row>
    <row r="73" spans="34:39" x14ac:dyDescent="0.15">
      <c r="AH73" t="s">
        <v>130</v>
      </c>
      <c r="AI73" t="str">
        <f t="shared" si="2"/>
        <v>午後の部(第10回)　 50m平　泳　ぎ</v>
      </c>
      <c r="AJ73" s="102">
        <v>8</v>
      </c>
      <c r="AK73" s="91">
        <v>50</v>
      </c>
      <c r="AL73" s="91">
        <v>1800</v>
      </c>
      <c r="AM73" s="72">
        <f t="shared" si="3"/>
        <v>51</v>
      </c>
    </row>
    <row r="74" spans="34:39" x14ac:dyDescent="0.15">
      <c r="AH74" t="s">
        <v>131</v>
      </c>
      <c r="AI74" t="str">
        <f t="shared" si="2"/>
        <v>午後の部(第10回)　100m平　泳　ぎ</v>
      </c>
      <c r="AJ74" s="102">
        <v>8</v>
      </c>
      <c r="AK74" s="91">
        <v>100</v>
      </c>
      <c r="AL74" s="91">
        <v>1800</v>
      </c>
      <c r="AM74" s="72">
        <f t="shared" si="3"/>
        <v>69</v>
      </c>
    </row>
    <row r="75" spans="34:39" x14ac:dyDescent="0.15">
      <c r="AH75" t="s">
        <v>132</v>
      </c>
      <c r="AI75" t="str">
        <f t="shared" si="2"/>
        <v>午後の部(第10回)　200m平　泳　ぎ</v>
      </c>
      <c r="AJ75" s="102">
        <v>8</v>
      </c>
      <c r="AK75" s="91">
        <v>200</v>
      </c>
      <c r="AL75" s="91">
        <v>1800</v>
      </c>
      <c r="AM75" s="72">
        <f t="shared" si="3"/>
        <v>39</v>
      </c>
    </row>
    <row r="76" spans="34:39" x14ac:dyDescent="0.15">
      <c r="AH76" t="s">
        <v>52</v>
      </c>
      <c r="AI76" t="str">
        <f t="shared" si="2"/>
        <v>午後の部(第10回)　 25mバタフライ</v>
      </c>
      <c r="AJ76" s="102">
        <v>9</v>
      </c>
      <c r="AK76" s="91">
        <v>25</v>
      </c>
      <c r="AL76" s="91">
        <v>1800</v>
      </c>
      <c r="AM76" s="72">
        <f t="shared" si="3"/>
        <v>57</v>
      </c>
    </row>
    <row r="77" spans="34:39" x14ac:dyDescent="0.15">
      <c r="AH77" t="s">
        <v>50</v>
      </c>
      <c r="AI77" t="str">
        <f t="shared" si="2"/>
        <v>午後の部(第10回)　 50mバタフライ</v>
      </c>
      <c r="AJ77" s="102">
        <v>9</v>
      </c>
      <c r="AK77" s="91">
        <v>50</v>
      </c>
      <c r="AL77" s="91">
        <v>1800</v>
      </c>
      <c r="AM77" s="72">
        <f t="shared" si="3"/>
        <v>49</v>
      </c>
    </row>
    <row r="78" spans="34:39" x14ac:dyDescent="0.15">
      <c r="AH78" t="s">
        <v>49</v>
      </c>
      <c r="AI78" t="str">
        <f t="shared" si="2"/>
        <v>午後の部(第10回)　100mバタフライ</v>
      </c>
      <c r="AJ78" s="102">
        <v>9</v>
      </c>
      <c r="AK78" s="91">
        <v>100</v>
      </c>
      <c r="AL78" s="91">
        <v>1800</v>
      </c>
      <c r="AM78" s="72">
        <f t="shared" si="3"/>
        <v>67</v>
      </c>
    </row>
    <row r="79" spans="34:39" x14ac:dyDescent="0.15">
      <c r="AH79" t="s">
        <v>53</v>
      </c>
      <c r="AI79" t="str">
        <f t="shared" si="2"/>
        <v>午後の部(第10回)　200mバタフライ</v>
      </c>
      <c r="AJ79" s="102">
        <v>9</v>
      </c>
      <c r="AK79" s="91">
        <v>200</v>
      </c>
      <c r="AL79" s="91">
        <v>1800</v>
      </c>
      <c r="AM79" s="72">
        <f t="shared" si="3"/>
        <v>43</v>
      </c>
    </row>
    <row r="80" spans="34:39" x14ac:dyDescent="0.15">
      <c r="AH80" t="s">
        <v>133</v>
      </c>
      <c r="AI80" t="str">
        <f t="shared" si="2"/>
        <v>午後の部(第10回)　100m個人メドレー</v>
      </c>
      <c r="AJ80" s="102">
        <v>10</v>
      </c>
      <c r="AK80" s="91">
        <v>100</v>
      </c>
      <c r="AL80" s="91">
        <v>1800</v>
      </c>
      <c r="AM80" s="72">
        <f t="shared" si="3"/>
        <v>61</v>
      </c>
    </row>
    <row r="81" spans="34:39" x14ac:dyDescent="0.15">
      <c r="AH81" t="s">
        <v>134</v>
      </c>
      <c r="AI81" t="str">
        <f t="shared" si="2"/>
        <v>午後の部(第10回)　200m個人メドレー</v>
      </c>
      <c r="AJ81" s="102">
        <v>10</v>
      </c>
      <c r="AK81" s="91">
        <v>200</v>
      </c>
      <c r="AL81" s="91">
        <v>1800</v>
      </c>
      <c r="AM81" s="72">
        <f t="shared" si="3"/>
        <v>53</v>
      </c>
    </row>
    <row r="82" spans="34:39" x14ac:dyDescent="0.15">
      <c r="AH82"/>
      <c r="AI82"/>
      <c r="AJ82" s="102"/>
      <c r="AK82" s="91"/>
      <c r="AL82" s="91"/>
    </row>
  </sheetData>
  <sheetProtection algorithmName="SHA-512" hashValue="17lm+R4ZjzJ7dMMvRy7QHjwmNUZgTtEt6smbQX9Yy/k7Toe+W3bxUTjtaNWxk6S9cyLRcARCqdsllEhplbRXgw==" saltValue="uF57eAnnsJcnQC12/N0dKQ==" spinCount="100000" sheet="1" selectLockedCells="1"/>
  <mergeCells count="73">
    <mergeCell ref="A42:C43"/>
    <mergeCell ref="A30:F32"/>
    <mergeCell ref="P30:P32"/>
    <mergeCell ref="AD30:AD32"/>
    <mergeCell ref="W30:AC32"/>
    <mergeCell ref="U30:U32"/>
    <mergeCell ref="S30:T32"/>
    <mergeCell ref="Q30:R32"/>
    <mergeCell ref="A11:C11"/>
    <mergeCell ref="A19:F19"/>
    <mergeCell ref="G19:R19"/>
    <mergeCell ref="A17:F17"/>
    <mergeCell ref="A16:F16"/>
    <mergeCell ref="A12:C13"/>
    <mergeCell ref="P12:AD13"/>
    <mergeCell ref="S17:AD17"/>
    <mergeCell ref="G15:P15"/>
    <mergeCell ref="D11:O11"/>
    <mergeCell ref="D12:O13"/>
    <mergeCell ref="P11:AD11"/>
    <mergeCell ref="Q15:S15"/>
    <mergeCell ref="X15:Z15"/>
    <mergeCell ref="T15:W15"/>
    <mergeCell ref="AA15:AD15"/>
    <mergeCell ref="A9:C9"/>
    <mergeCell ref="D10:O10"/>
    <mergeCell ref="A3:AD3"/>
    <mergeCell ref="E6:AD6"/>
    <mergeCell ref="A10:C10"/>
    <mergeCell ref="P10:R10"/>
    <mergeCell ref="S10:AD10"/>
    <mergeCell ref="I9:AD9"/>
    <mergeCell ref="E9:H9"/>
    <mergeCell ref="A40:AD40"/>
    <mergeCell ref="A15:F15"/>
    <mergeCell ref="A38:D38"/>
    <mergeCell ref="E38:H38"/>
    <mergeCell ref="J38:K38"/>
    <mergeCell ref="M38:N38"/>
    <mergeCell ref="P38:T38"/>
    <mergeCell ref="A25:F25"/>
    <mergeCell ref="G25:K25"/>
    <mergeCell ref="L25:P25"/>
    <mergeCell ref="U38:AC38"/>
    <mergeCell ref="G16:R16"/>
    <mergeCell ref="S16:AD16"/>
    <mergeCell ref="G17:R17"/>
    <mergeCell ref="A39:D39"/>
    <mergeCell ref="V26:AB26"/>
    <mergeCell ref="V27:AB27"/>
    <mergeCell ref="Q25:U27"/>
    <mergeCell ref="V25:AD25"/>
    <mergeCell ref="A27:F27"/>
    <mergeCell ref="G26:I26"/>
    <mergeCell ref="G27:I27"/>
    <mergeCell ref="L26:N26"/>
    <mergeCell ref="L27:N27"/>
    <mergeCell ref="G21:X21"/>
    <mergeCell ref="G22:X22"/>
    <mergeCell ref="B41:AD41"/>
    <mergeCell ref="A1:H1"/>
    <mergeCell ref="A44:AD44"/>
    <mergeCell ref="Y22:AD22"/>
    <mergeCell ref="S19:AD19"/>
    <mergeCell ref="A20:F20"/>
    <mergeCell ref="A21:F21"/>
    <mergeCell ref="A22:F22"/>
    <mergeCell ref="Y20:AD20"/>
    <mergeCell ref="G20:L20"/>
    <mergeCell ref="M20:X20"/>
    <mergeCell ref="Y21:AD21"/>
    <mergeCell ref="E39:AD39"/>
    <mergeCell ref="A26:F26"/>
  </mergeCells>
  <phoneticPr fontId="2"/>
  <conditionalFormatting sqref="E6">
    <cfRule type="expression" dxfId="3" priority="9">
      <formula>E6&lt;&gt;""</formula>
    </cfRule>
  </conditionalFormatting>
  <conditionalFormatting sqref="E6:AD6">
    <cfRule type="expression" dxfId="2" priority="6">
      <formula>LEFT($E$6,1)="最"</formula>
    </cfRule>
  </conditionalFormatting>
  <conditionalFormatting sqref="D12:O13 E9 I9 P12 G15 T15 J38 M38 E38:E39 G17:G19 S17:S19">
    <cfRule type="expression" dxfId="1" priority="2">
      <formula>D9&lt;&gt;""</formula>
    </cfRule>
  </conditionalFormatting>
  <conditionalFormatting sqref="G21:G22">
    <cfRule type="expression" dxfId="0" priority="1">
      <formula>AND($G21&lt;&gt;"",$G$20=$G$21)</formula>
    </cfRule>
  </conditionalFormatting>
  <dataValidations count="17">
    <dataValidation type="decimal" imeMode="off" allowBlank="1" showInputMessage="1" showErrorMessage="1" errorTitle="入力確認" error="１分以上の場合は_x000a_1分45秒67→｢145.67｣の形式で_x000a_入力して下さい。" promptTitle="エントリータイム入力" prompt="例　30秒45　→　30.45_x000a_1分13秒32　→　113.32" sqref="Y21:Y22" xr:uid="{96AE472E-F24F-41F1-B13C-A2CC5F4599CE}">
      <formula1>10</formula1>
      <formula2>8000</formula2>
    </dataValidation>
    <dataValidation type="list" allowBlank="1" showInputMessage="1" showErrorMessage="1" promptTitle="性別選択" prompt="性別を選択してください。" sqref="T15:W15" xr:uid="{E42E2FFA-482A-41E5-8203-43A9ACAF9A57}">
      <formula1>"女子,男子"</formula1>
    </dataValidation>
    <dataValidation imeMode="hiragana" allowBlank="1" showInputMessage="1" showErrorMessage="1" promptTitle="姓" prompt="参加者の姓を入力して下さい。" sqref="G19:R19" xr:uid="{875B3A44-B544-45EC-9C08-112D020A0942}"/>
    <dataValidation imeMode="hiragana" allowBlank="1" showInputMessage="1" showErrorMessage="1" promptTitle="名" prompt="参加者の名を入力して下さい。" sqref="S19:AD19" xr:uid="{59845915-436D-4453-B7CA-44DA76F601A3}"/>
    <dataValidation imeMode="hiragana" allowBlank="1" showInputMessage="1" showErrorMessage="1" promptTitle="申込責任者名" prompt="申込責任者名を入力して下さい。" sqref="D12" xr:uid="{B7F34C2A-7CE3-44B9-BC64-754FA9EA74F0}"/>
    <dataValidation imeMode="off" allowBlank="1" showInputMessage="1" showErrorMessage="1" promptTitle="電話番号" prompt="連絡先電話番号を市外局番から入力して下さい。" sqref="D10" xr:uid="{FBE66A3E-291C-41E1-99B1-49715B8A86A2}"/>
    <dataValidation imeMode="off" allowBlank="1" showInputMessage="1" showErrorMessage="1" promptTitle="ＦＡＸ番号" prompt="連絡先ＦＡＸ番号を市外局番から入力して下さい、" sqref="S10" xr:uid="{6F084522-F0F7-43C7-A5FE-242ED7F8E99A}"/>
    <dataValidation imeMode="off" allowBlank="1" showInputMessage="1" showErrorMessage="1" promptTitle="携帯電話番号" prompt="連絡先携帯電話番号を入力して下さい。" sqref="D11:O11" xr:uid="{592A2BDD-4867-450A-9703-A22F48D4AE4B}"/>
    <dataValidation imeMode="off" allowBlank="1" showInputMessage="1" showErrorMessage="1" promptTitle="大会当日緊急時の連絡先" prompt="大会当日緊急時の連絡先℡番号を入力してください。_x000a_固定電話の場合は市外局番から入力してください。" sqref="P12:AD13" xr:uid="{E8EB8B80-6415-46B3-869B-77F0A3C24942}"/>
    <dataValidation type="date" imeMode="off" allowBlank="1" showInputMessage="1" showErrorMessage="1" errorTitle="生年月日" error="西暦で入力してください。" promptTitle="生年月日" prompt="生年月日を西暦で入力して下さい。_x000a_（例　1963年5月18日の場合は_x000a_1963/5/18と入力）" sqref="G15:P15" xr:uid="{E856597E-1152-471C-A7F6-F3B37E4ADE57}">
      <formula1>1</formula1>
      <formula2>43831</formula2>
    </dataValidation>
    <dataValidation imeMode="halfKatakana" allowBlank="1" showInputMessage="1" showErrorMessage="1" promptTitle="姓（フリガナ）" prompt="参加者の姓のフリガナを入力して下さい。" sqref="G17:R18" xr:uid="{3C2ED84E-1A64-48DB-8A20-9D2413DD3BC7}"/>
    <dataValidation imeMode="halfKatakana" allowBlank="1" showInputMessage="1" showErrorMessage="1" promptTitle="名（フリガナ）" prompt="参加者の名のフリガナを入力して下さい。" sqref="S17:AD18" xr:uid="{61072AC4-E712-4055-A535-7EB8B9F495F2}"/>
    <dataValidation imeMode="on" allowBlank="1" showInputMessage="1" showErrorMessage="1" sqref="A44:AD44 E39:AD39" xr:uid="{07D463A3-7155-4580-8CEC-3AB1E87AF407}"/>
    <dataValidation type="list" imeMode="off" allowBlank="1" showInputMessage="1" showErrorMessage="1" errorTitle="入力確認" error="半角8文字以内で入力して下さい。" promptTitle="出場日選択" prompt="出場する日付を選択してください。" sqref="E6:AD6" xr:uid="{33160FAB-91A9-4A86-8266-8AFFE407564A}">
      <formula1>$AI$5:$AI$8</formula1>
    </dataValidation>
    <dataValidation imeMode="hiragana" allowBlank="1" showInputMessage="1" showErrorMessage="1" sqref="I9:AD9" xr:uid="{6C02AEF8-7108-4615-A995-86AD87B26C65}"/>
    <dataValidation imeMode="off" allowBlank="1" showInputMessage="1" showErrorMessage="1" sqref="E38:H38 J38:K38 M38:N38" xr:uid="{7300D5F4-CC19-47A8-A1F7-234FCF3A04D9}"/>
    <dataValidation type="list" allowBlank="1" showInputMessage="1" showErrorMessage="1" promptTitle="種目選択" prompt="出場する回（午前または午後）と距離・種目を選択してください。" sqref="G21:X22" xr:uid="{3201AA13-8B8D-4E1D-A4D5-162E9EEC265A}">
      <formula1>$AI$45:$AI$67</formula1>
    </dataValidation>
  </dataValidations>
  <printOptions horizontalCentered="1"/>
  <pageMargins left="0.47244094488188981" right="0.47244094488188981" top="0.39370078740157483"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57F94-2ED1-44B9-93AC-DB443748CAD0}">
  <sheetPr>
    <pageSetUpPr fitToPage="1"/>
  </sheetPr>
  <dimension ref="A1:AA74"/>
  <sheetViews>
    <sheetView workbookViewId="0">
      <selection sqref="A1:C1"/>
    </sheetView>
  </sheetViews>
  <sheetFormatPr defaultColWidth="10.140625" defaultRowHeight="13.5" x14ac:dyDescent="0.15"/>
  <cols>
    <col min="1" max="3" width="4.7109375" style="70" customWidth="1"/>
    <col min="4" max="4" width="5.140625" style="70" customWidth="1"/>
    <col min="5" max="5" width="2.85546875" style="70" customWidth="1"/>
    <col min="6" max="11" width="4.7109375" style="70" customWidth="1"/>
    <col min="12" max="12" width="4" style="70" customWidth="1"/>
    <col min="13" max="13" width="2.5703125" style="70" customWidth="1"/>
    <col min="14" max="17" width="4.7109375" style="70" customWidth="1"/>
    <col min="18" max="18" width="3" style="70" customWidth="1"/>
    <col min="19" max="24" width="4.7109375" style="70" customWidth="1"/>
    <col min="25" max="25" width="4.85546875" style="70" customWidth="1"/>
    <col min="26" max="29" width="5.140625" style="70" customWidth="1"/>
    <col min="30" max="41" width="4.7109375" style="70" customWidth="1"/>
    <col min="42" max="16384" width="10.140625" style="70"/>
  </cols>
  <sheetData>
    <row r="1" spans="1:25" ht="23.45" customHeight="1" thickBot="1" x14ac:dyDescent="0.2">
      <c r="A1" s="235" t="s">
        <v>101</v>
      </c>
      <c r="B1" s="236"/>
      <c r="C1" s="237"/>
      <c r="D1" s="69"/>
      <c r="E1" s="69" t="s">
        <v>80</v>
      </c>
      <c r="F1" s="69"/>
      <c r="G1" s="69"/>
      <c r="H1" s="69"/>
      <c r="I1" s="69"/>
      <c r="J1" s="69"/>
      <c r="K1" s="69"/>
      <c r="L1" s="69"/>
      <c r="M1" s="69"/>
      <c r="N1" s="69"/>
      <c r="O1" s="69"/>
      <c r="P1" s="69"/>
      <c r="Q1" s="69"/>
      <c r="R1" s="69"/>
      <c r="S1" s="69"/>
      <c r="T1" s="69"/>
      <c r="U1" s="69"/>
      <c r="V1" s="69"/>
      <c r="W1" s="69"/>
      <c r="X1" s="69"/>
    </row>
    <row r="2" spans="1:25" ht="7.9" customHeight="1" x14ac:dyDescent="0.15">
      <c r="A2" s="71"/>
      <c r="B2" s="71"/>
      <c r="C2" s="71"/>
      <c r="D2" s="71"/>
      <c r="E2" s="71"/>
      <c r="F2" s="71"/>
      <c r="G2" s="71"/>
      <c r="H2" s="71"/>
      <c r="I2" s="71"/>
      <c r="J2" s="71"/>
      <c r="K2" s="71"/>
      <c r="L2" s="71"/>
      <c r="M2" s="71"/>
      <c r="N2" s="71"/>
      <c r="O2" s="71"/>
      <c r="P2" s="71"/>
      <c r="Q2" s="71"/>
      <c r="R2" s="71"/>
      <c r="S2" s="71"/>
      <c r="T2" s="71"/>
      <c r="U2" s="71"/>
      <c r="V2" s="71"/>
      <c r="W2" s="71"/>
      <c r="X2" s="71"/>
    </row>
    <row r="3" spans="1:25" s="72" customFormat="1" ht="13.9" customHeight="1" x14ac:dyDescent="0.15">
      <c r="A3" s="238" t="s">
        <v>102</v>
      </c>
      <c r="B3" s="238"/>
      <c r="C3" s="225" t="str">
        <f>大会申込書!AI17</f>
        <v xml:space="preserve"> </v>
      </c>
      <c r="D3" s="226"/>
      <c r="E3" s="226"/>
      <c r="F3" s="226"/>
      <c r="G3" s="226"/>
      <c r="H3" s="226"/>
      <c r="I3" s="226"/>
      <c r="J3" s="227"/>
      <c r="K3" s="238" t="s">
        <v>103</v>
      </c>
      <c r="L3" s="238"/>
      <c r="M3" s="72" t="s">
        <v>104</v>
      </c>
    </row>
    <row r="4" spans="1:25" s="72" customFormat="1" ht="3.75" customHeight="1" x14ac:dyDescent="0.15">
      <c r="A4" s="238"/>
      <c r="B4" s="238"/>
      <c r="C4" s="228"/>
      <c r="D4" s="229"/>
      <c r="E4" s="229"/>
      <c r="F4" s="229"/>
      <c r="G4" s="229"/>
      <c r="H4" s="229"/>
      <c r="I4" s="229"/>
      <c r="J4" s="230"/>
      <c r="K4" s="238"/>
      <c r="L4" s="238"/>
    </row>
    <row r="5" spans="1:25" s="72" customFormat="1" ht="14.25" customHeight="1" x14ac:dyDescent="0.15">
      <c r="A5" s="238"/>
      <c r="B5" s="238"/>
      <c r="C5" s="242" t="str">
        <f>大会申込書!AI19</f>
        <v>　</v>
      </c>
      <c r="D5" s="243"/>
      <c r="E5" s="243"/>
      <c r="F5" s="243"/>
      <c r="G5" s="243"/>
      <c r="H5" s="243"/>
      <c r="I5" s="243"/>
      <c r="J5" s="244"/>
      <c r="K5" s="239" t="str">
        <f>大会申込書!AA15</f>
        <v/>
      </c>
      <c r="L5" s="239"/>
      <c r="M5" s="73"/>
      <c r="N5" s="74" t="s">
        <v>81</v>
      </c>
      <c r="O5" s="75"/>
      <c r="P5" s="75"/>
      <c r="Q5" s="75"/>
      <c r="R5" s="75"/>
      <c r="S5" s="75"/>
      <c r="T5" s="75"/>
      <c r="U5" s="75"/>
      <c r="V5" s="75"/>
      <c r="W5" s="75"/>
      <c r="X5" s="76"/>
    </row>
    <row r="6" spans="1:25" s="72" customFormat="1" ht="19.149999999999999" customHeight="1" x14ac:dyDescent="0.15">
      <c r="A6" s="238"/>
      <c r="B6" s="238"/>
      <c r="C6" s="245"/>
      <c r="D6" s="246"/>
      <c r="E6" s="246"/>
      <c r="F6" s="246"/>
      <c r="G6" s="246"/>
      <c r="H6" s="246"/>
      <c r="I6" s="246"/>
      <c r="J6" s="247"/>
      <c r="K6" s="239"/>
      <c r="L6" s="239"/>
      <c r="M6" s="73"/>
      <c r="N6" s="77"/>
      <c r="O6" s="78"/>
      <c r="P6" s="78"/>
      <c r="Q6" s="78"/>
      <c r="R6" s="78"/>
      <c r="S6" s="78"/>
      <c r="T6" s="78"/>
      <c r="U6" s="78"/>
      <c r="V6" s="78"/>
      <c r="W6" s="78"/>
      <c r="X6" s="79"/>
    </row>
    <row r="7" spans="1:25" s="72" customFormat="1" ht="13.5" customHeight="1" x14ac:dyDescent="0.15">
      <c r="A7" s="238"/>
      <c r="B7" s="238"/>
      <c r="C7" s="248"/>
      <c r="D7" s="249"/>
      <c r="E7" s="249"/>
      <c r="F7" s="249"/>
      <c r="G7" s="249"/>
      <c r="H7" s="249"/>
      <c r="I7" s="249"/>
      <c r="J7" s="250"/>
      <c r="K7" s="239"/>
      <c r="L7" s="239"/>
      <c r="M7" s="73"/>
      <c r="N7" s="80" t="s">
        <v>82</v>
      </c>
      <c r="X7" s="73"/>
    </row>
    <row r="8" spans="1:25" s="72" customFormat="1" ht="10.9" customHeight="1" x14ac:dyDescent="0.15">
      <c r="A8" s="238" t="s">
        <v>105</v>
      </c>
      <c r="B8" s="238"/>
      <c r="C8" s="240">
        <f>大会申込書!G15</f>
        <v>0</v>
      </c>
      <c r="D8" s="240"/>
      <c r="E8" s="240"/>
      <c r="F8" s="240"/>
      <c r="G8" s="240"/>
      <c r="H8" s="240"/>
      <c r="I8" s="238" t="s">
        <v>48</v>
      </c>
      <c r="J8" s="241">
        <f>大会申込書!T15</f>
        <v>0</v>
      </c>
      <c r="K8" s="241"/>
      <c r="L8" s="241"/>
      <c r="M8" s="73"/>
      <c r="N8" s="80"/>
      <c r="T8" s="81"/>
      <c r="U8" s="231" t="s">
        <v>83</v>
      </c>
      <c r="V8" s="231"/>
      <c r="W8" s="231"/>
      <c r="X8" s="232"/>
    </row>
    <row r="9" spans="1:25" s="72" customFormat="1" ht="17.25" customHeight="1" x14ac:dyDescent="0.15">
      <c r="A9" s="238"/>
      <c r="B9" s="238"/>
      <c r="C9" s="240"/>
      <c r="D9" s="240"/>
      <c r="E9" s="240"/>
      <c r="F9" s="240"/>
      <c r="G9" s="240"/>
      <c r="H9" s="240"/>
      <c r="I9" s="238"/>
      <c r="J9" s="241"/>
      <c r="K9" s="241"/>
      <c r="L9" s="241"/>
      <c r="M9" s="73"/>
      <c r="N9" s="77"/>
      <c r="O9" s="78"/>
      <c r="P9" s="78"/>
      <c r="Q9" s="78"/>
      <c r="R9" s="78"/>
      <c r="S9" s="78"/>
      <c r="T9" s="82"/>
      <c r="U9" s="233"/>
      <c r="V9" s="233"/>
      <c r="W9" s="233"/>
      <c r="X9" s="234"/>
    </row>
    <row r="10" spans="1:25" s="72" customFormat="1" ht="7.15" customHeight="1" x14ac:dyDescent="0.15">
      <c r="A10" s="83"/>
      <c r="B10" s="83"/>
      <c r="C10" s="83"/>
      <c r="D10" s="83"/>
      <c r="E10" s="83"/>
      <c r="F10" s="83"/>
      <c r="G10" s="83"/>
      <c r="H10" s="83"/>
      <c r="I10" s="83"/>
      <c r="J10" s="83"/>
      <c r="K10" s="83"/>
      <c r="T10" s="84"/>
      <c r="U10" s="84"/>
      <c r="V10" s="84"/>
      <c r="W10" s="84"/>
    </row>
    <row r="11" spans="1:25" ht="18.600000000000001" customHeight="1" x14ac:dyDescent="0.15">
      <c r="A11" s="251" t="s">
        <v>99</v>
      </c>
      <c r="B11" s="251"/>
      <c r="C11" s="251"/>
      <c r="D11" s="251"/>
      <c r="E11" s="251"/>
      <c r="F11" s="251"/>
      <c r="G11" s="251"/>
      <c r="H11" s="251"/>
      <c r="I11" s="251"/>
      <c r="J11" s="251"/>
      <c r="K11" s="251"/>
      <c r="L11" s="251"/>
      <c r="M11" s="251"/>
      <c r="N11" s="251"/>
      <c r="O11" s="251"/>
      <c r="P11" s="251"/>
      <c r="Q11" s="251"/>
      <c r="R11" s="251"/>
      <c r="S11" s="251"/>
      <c r="T11" s="251"/>
      <c r="U11" s="251"/>
      <c r="V11" s="251"/>
      <c r="W11" s="251"/>
      <c r="X11" s="251"/>
      <c r="Y11" s="69"/>
    </row>
    <row r="12" spans="1:25" s="86" customFormat="1" ht="18.600000000000001" customHeight="1" x14ac:dyDescent="0.15">
      <c r="A12" s="251"/>
      <c r="B12" s="251"/>
      <c r="C12" s="251"/>
      <c r="D12" s="251"/>
      <c r="E12" s="251"/>
      <c r="F12" s="251"/>
      <c r="G12" s="251"/>
      <c r="H12" s="251"/>
      <c r="I12" s="251"/>
      <c r="J12" s="251"/>
      <c r="K12" s="251"/>
      <c r="L12" s="251"/>
      <c r="M12" s="251"/>
      <c r="N12" s="251"/>
      <c r="O12" s="251"/>
      <c r="P12" s="251"/>
      <c r="Q12" s="251"/>
      <c r="R12" s="251"/>
      <c r="S12" s="251"/>
      <c r="T12" s="251"/>
      <c r="U12" s="251"/>
      <c r="V12" s="251"/>
      <c r="W12" s="251"/>
      <c r="X12" s="251"/>
      <c r="Y12" s="85"/>
    </row>
    <row r="13" spans="1:25" s="86" customFormat="1" ht="18.600000000000001" customHeight="1" x14ac:dyDescent="0.15">
      <c r="A13" s="58"/>
      <c r="B13" s="252">
        <f>大会申込書!E6</f>
        <v>44612</v>
      </c>
      <c r="C13" s="252"/>
      <c r="D13" s="252"/>
      <c r="E13" s="252"/>
      <c r="F13" s="252"/>
      <c r="G13" s="252"/>
      <c r="H13" s="252"/>
      <c r="I13" s="252"/>
      <c r="J13" s="252"/>
      <c r="K13" s="252"/>
      <c r="L13" s="252"/>
      <c r="M13" s="252"/>
      <c r="N13" s="252"/>
      <c r="O13" s="253" t="str">
        <f>IF(大会申込書!G21="","",LEFT(大会申込書!G21,9))</f>
        <v/>
      </c>
      <c r="P13" s="253"/>
      <c r="Q13" s="253"/>
      <c r="R13" s="253"/>
      <c r="S13" s="253"/>
      <c r="T13" s="253"/>
      <c r="U13" s="253"/>
      <c r="V13" s="253"/>
      <c r="W13" s="253"/>
      <c r="X13" s="58"/>
      <c r="Y13" s="85"/>
    </row>
    <row r="14" spans="1:25" s="86" customFormat="1" ht="18.600000000000001" customHeight="1" x14ac:dyDescent="0.15">
      <c r="A14" s="58"/>
      <c r="B14" s="252"/>
      <c r="C14" s="252"/>
      <c r="D14" s="252"/>
      <c r="E14" s="252"/>
      <c r="F14" s="252"/>
      <c r="G14" s="252"/>
      <c r="H14" s="252"/>
      <c r="I14" s="252"/>
      <c r="J14" s="252"/>
      <c r="K14" s="252"/>
      <c r="L14" s="252"/>
      <c r="M14" s="252"/>
      <c r="N14" s="252"/>
      <c r="O14" s="253"/>
      <c r="P14" s="253"/>
      <c r="Q14" s="253"/>
      <c r="R14" s="253"/>
      <c r="S14" s="253"/>
      <c r="T14" s="253"/>
      <c r="U14" s="253"/>
      <c r="V14" s="253"/>
      <c r="W14" s="253"/>
      <c r="X14" s="58"/>
      <c r="Y14" s="85"/>
    </row>
    <row r="15" spans="1:25" s="86" customFormat="1" ht="18.600000000000001" customHeight="1" x14ac:dyDescent="0.15">
      <c r="A15" s="58"/>
      <c r="B15" s="252"/>
      <c r="C15" s="252"/>
      <c r="D15" s="252"/>
      <c r="E15" s="252"/>
      <c r="F15" s="252"/>
      <c r="G15" s="252"/>
      <c r="H15" s="252"/>
      <c r="I15" s="252"/>
      <c r="J15" s="252"/>
      <c r="K15" s="252"/>
      <c r="L15" s="252"/>
      <c r="M15" s="252"/>
      <c r="N15" s="252"/>
      <c r="O15" s="253"/>
      <c r="P15" s="253"/>
      <c r="Q15" s="253"/>
      <c r="R15" s="253"/>
      <c r="S15" s="253"/>
      <c r="T15" s="253"/>
      <c r="U15" s="253"/>
      <c r="V15" s="253"/>
      <c r="W15" s="253"/>
      <c r="X15" s="58"/>
      <c r="Y15" s="85"/>
    </row>
    <row r="16" spans="1:25" s="86" customFormat="1" ht="18.600000000000001" customHeight="1" x14ac:dyDescent="0.15">
      <c r="A16" s="58"/>
      <c r="B16" s="252"/>
      <c r="C16" s="252"/>
      <c r="D16" s="252"/>
      <c r="E16" s="252"/>
      <c r="F16" s="252"/>
      <c r="G16" s="252"/>
      <c r="H16" s="252"/>
      <c r="I16" s="252"/>
      <c r="J16" s="252"/>
      <c r="K16" s="252"/>
      <c r="L16" s="252"/>
      <c r="M16" s="252"/>
      <c r="N16" s="252"/>
      <c r="O16" s="253"/>
      <c r="P16" s="253"/>
      <c r="Q16" s="253"/>
      <c r="R16" s="253"/>
      <c r="S16" s="253"/>
      <c r="T16" s="253"/>
      <c r="U16" s="253"/>
      <c r="V16" s="253"/>
      <c r="W16" s="253"/>
      <c r="X16" s="58"/>
      <c r="Y16" s="85"/>
    </row>
    <row r="17" spans="1:27" s="86" customFormat="1" ht="18.600000000000001" customHeight="1" x14ac:dyDescent="0.15">
      <c r="A17" s="58"/>
      <c r="B17" s="58"/>
      <c r="C17" s="58"/>
      <c r="D17" s="58"/>
      <c r="E17" s="58"/>
      <c r="F17" s="58"/>
      <c r="G17" s="58"/>
      <c r="H17" s="58"/>
      <c r="I17" s="58"/>
      <c r="J17" s="58"/>
      <c r="K17" s="58"/>
      <c r="L17" s="58"/>
      <c r="M17" s="58"/>
      <c r="N17" s="58"/>
      <c r="O17" s="58"/>
      <c r="P17" s="58"/>
      <c r="Q17" s="58"/>
      <c r="R17" s="58"/>
      <c r="S17" s="58"/>
      <c r="T17" s="58"/>
      <c r="U17" s="58"/>
      <c r="V17" s="58"/>
      <c r="W17" s="58"/>
      <c r="X17" s="58"/>
      <c r="Y17" s="85"/>
    </row>
    <row r="18" spans="1:27" s="87" customFormat="1" ht="16.899999999999999" customHeight="1" x14ac:dyDescent="0.15">
      <c r="A18" s="55" t="s">
        <v>100</v>
      </c>
      <c r="B18" s="57"/>
      <c r="C18" s="57"/>
      <c r="D18" s="57"/>
      <c r="E18" s="57"/>
      <c r="F18" s="57"/>
      <c r="G18" s="57"/>
      <c r="H18" s="57"/>
      <c r="I18" s="57"/>
      <c r="J18" s="57"/>
      <c r="K18" s="57"/>
      <c r="L18" s="57"/>
      <c r="M18" s="57"/>
      <c r="N18" s="59"/>
      <c r="O18" s="59"/>
      <c r="P18" s="59"/>
      <c r="Q18" s="59"/>
      <c r="R18" s="59"/>
      <c r="S18" s="59"/>
      <c r="T18" s="59"/>
      <c r="U18" s="59"/>
      <c r="V18" s="59"/>
      <c r="W18" s="59"/>
      <c r="X18" s="59"/>
    </row>
    <row r="19" spans="1:27" s="87" customFormat="1" ht="21" customHeight="1" x14ac:dyDescent="0.15">
      <c r="A19" s="278" t="s">
        <v>138</v>
      </c>
      <c r="B19" s="278"/>
      <c r="C19" s="278"/>
      <c r="D19" s="278"/>
      <c r="E19" s="278"/>
      <c r="F19" s="279" t="str">
        <f>IF(大会申込書!G21="","",大会申込書!AM21)</f>
        <v/>
      </c>
      <c r="G19" s="279"/>
      <c r="H19" s="279"/>
      <c r="I19" s="279"/>
      <c r="J19" s="279"/>
      <c r="K19" s="60"/>
      <c r="L19" s="260" t="s">
        <v>43</v>
      </c>
      <c r="M19" s="261"/>
      <c r="N19" s="261"/>
      <c r="O19" s="261"/>
      <c r="P19" s="262"/>
      <c r="Q19" s="254" t="str">
        <f>IF(A21="","：　　　　.",大会申込書!Y21)</f>
        <v>：　　　　.</v>
      </c>
      <c r="R19" s="255"/>
      <c r="S19" s="255"/>
      <c r="T19" s="255"/>
      <c r="U19" s="255"/>
      <c r="V19" s="255"/>
      <c r="W19" s="255"/>
      <c r="X19" s="256"/>
      <c r="Y19" s="88"/>
      <c r="Z19" s="88"/>
      <c r="AA19" s="89"/>
    </row>
    <row r="20" spans="1:27" s="87" customFormat="1" ht="21" customHeight="1" x14ac:dyDescent="0.15">
      <c r="A20" s="278"/>
      <c r="B20" s="278"/>
      <c r="C20" s="278"/>
      <c r="D20" s="278"/>
      <c r="E20" s="278"/>
      <c r="F20" s="279"/>
      <c r="G20" s="279"/>
      <c r="H20" s="279"/>
      <c r="I20" s="279"/>
      <c r="J20" s="279"/>
      <c r="K20" s="60"/>
      <c r="L20" s="263"/>
      <c r="M20" s="264"/>
      <c r="N20" s="264"/>
      <c r="O20" s="264"/>
      <c r="P20" s="265"/>
      <c r="Q20" s="257"/>
      <c r="R20" s="258"/>
      <c r="S20" s="258"/>
      <c r="T20" s="258"/>
      <c r="U20" s="258"/>
      <c r="V20" s="258"/>
      <c r="W20" s="258"/>
      <c r="X20" s="259"/>
      <c r="Y20" s="88"/>
      <c r="Z20" s="88"/>
      <c r="AA20" s="89"/>
    </row>
    <row r="21" spans="1:27" ht="21" customHeight="1" x14ac:dyDescent="0.15">
      <c r="A21" s="280" t="str">
        <f>IF(大会申込書!G21="","",MID(大会申込書!G21,11,20))</f>
        <v/>
      </c>
      <c r="B21" s="280"/>
      <c r="C21" s="280"/>
      <c r="D21" s="280"/>
      <c r="E21" s="280"/>
      <c r="F21" s="280"/>
      <c r="G21" s="280"/>
      <c r="H21" s="280"/>
      <c r="I21" s="280"/>
      <c r="J21" s="280"/>
      <c r="K21" s="60"/>
      <c r="L21" s="57"/>
      <c r="M21" s="57"/>
      <c r="N21" s="57"/>
      <c r="O21" s="57"/>
      <c r="P21" s="57"/>
      <c r="Q21" s="57"/>
      <c r="R21" s="57"/>
      <c r="S21" s="57"/>
      <c r="T21" s="57"/>
      <c r="U21" s="57"/>
      <c r="V21" s="57"/>
      <c r="W21" s="57"/>
      <c r="X21" s="57"/>
      <c r="Y21" s="88"/>
      <c r="Z21" s="88"/>
      <c r="AA21" s="89"/>
    </row>
    <row r="22" spans="1:27" ht="21" customHeight="1" x14ac:dyDescent="0.15">
      <c r="A22" s="280"/>
      <c r="B22" s="280"/>
      <c r="C22" s="280"/>
      <c r="D22" s="280"/>
      <c r="E22" s="280"/>
      <c r="F22" s="280"/>
      <c r="G22" s="280"/>
      <c r="H22" s="280"/>
      <c r="I22" s="280"/>
      <c r="J22" s="280"/>
      <c r="K22" s="60"/>
      <c r="L22" s="266" t="s">
        <v>84</v>
      </c>
      <c r="M22" s="267"/>
      <c r="N22" s="268"/>
      <c r="O22" s="272"/>
      <c r="P22" s="273"/>
      <c r="Q22" s="274"/>
      <c r="R22" s="57"/>
      <c r="S22" s="266" t="s">
        <v>85</v>
      </c>
      <c r="T22" s="267"/>
      <c r="U22" s="268"/>
      <c r="V22" s="272"/>
      <c r="W22" s="273"/>
      <c r="X22" s="274"/>
      <c r="AA22" s="89"/>
    </row>
    <row r="23" spans="1:27" ht="21" customHeight="1" x14ac:dyDescent="0.15">
      <c r="A23" s="62"/>
      <c r="B23" s="62"/>
      <c r="C23" s="62"/>
      <c r="D23" s="62"/>
      <c r="E23" s="60"/>
      <c r="F23" s="61"/>
      <c r="G23" s="61"/>
      <c r="H23" s="61"/>
      <c r="I23" s="61"/>
      <c r="J23" s="61"/>
      <c r="K23" s="60"/>
      <c r="L23" s="269"/>
      <c r="M23" s="270"/>
      <c r="N23" s="271"/>
      <c r="O23" s="275"/>
      <c r="P23" s="276"/>
      <c r="Q23" s="277"/>
      <c r="R23" s="57"/>
      <c r="S23" s="269"/>
      <c r="T23" s="270"/>
      <c r="U23" s="271"/>
      <c r="V23" s="275"/>
      <c r="W23" s="276"/>
      <c r="X23" s="277"/>
      <c r="AA23" s="89"/>
    </row>
    <row r="24" spans="1:27" ht="5.45" customHeight="1" x14ac:dyDescent="0.15">
      <c r="A24" s="85"/>
      <c r="B24" s="85"/>
      <c r="C24" s="85"/>
      <c r="D24" s="85"/>
      <c r="E24" s="85"/>
      <c r="F24" s="90"/>
      <c r="G24" s="90"/>
      <c r="H24" s="90"/>
      <c r="I24" s="90"/>
      <c r="J24" s="90"/>
      <c r="K24" s="90"/>
      <c r="L24" s="69"/>
      <c r="M24" s="69"/>
      <c r="N24" s="69"/>
      <c r="O24" s="69"/>
      <c r="P24" s="69"/>
      <c r="Q24" s="69"/>
      <c r="R24" s="69"/>
      <c r="S24" s="69"/>
      <c r="T24" s="69"/>
      <c r="U24" s="69"/>
      <c r="V24" s="69"/>
    </row>
    <row r="25" spans="1:27" ht="48" customHeight="1" thickBot="1" x14ac:dyDescent="0.2">
      <c r="A25" s="85"/>
      <c r="B25" s="85"/>
      <c r="C25" s="85"/>
      <c r="D25" s="85"/>
      <c r="E25" s="85"/>
      <c r="F25" s="90"/>
      <c r="G25" s="90"/>
      <c r="H25" s="90"/>
      <c r="I25" s="90"/>
      <c r="J25" s="90"/>
      <c r="K25" s="90"/>
      <c r="L25" s="69"/>
      <c r="M25" s="69"/>
      <c r="N25" s="69"/>
      <c r="O25" s="69"/>
      <c r="P25" s="69"/>
      <c r="Q25" s="69"/>
      <c r="R25" s="69"/>
      <c r="S25" s="69"/>
      <c r="T25" s="69"/>
      <c r="U25" s="69"/>
      <c r="V25" s="69"/>
    </row>
    <row r="26" spans="1:27" ht="23.45" customHeight="1" thickBot="1" x14ac:dyDescent="0.2">
      <c r="A26" s="235" t="s">
        <v>101</v>
      </c>
      <c r="B26" s="236"/>
      <c r="C26" s="237"/>
      <c r="D26" s="69"/>
      <c r="E26" s="69" t="s">
        <v>80</v>
      </c>
      <c r="F26" s="69"/>
      <c r="G26" s="69"/>
      <c r="H26" s="69"/>
      <c r="I26" s="69"/>
      <c r="J26" s="69"/>
      <c r="K26" s="69"/>
      <c r="L26" s="69"/>
      <c r="M26" s="69"/>
      <c r="N26" s="69"/>
      <c r="O26" s="69"/>
      <c r="P26" s="69"/>
      <c r="Q26" s="69"/>
      <c r="R26" s="69"/>
      <c r="S26" s="69"/>
      <c r="T26" s="69"/>
      <c r="U26" s="69"/>
      <c r="V26" s="69"/>
      <c r="W26" s="69"/>
      <c r="X26" s="69"/>
    </row>
    <row r="27" spans="1:27" ht="7.9" customHeight="1" x14ac:dyDescent="0.15">
      <c r="A27" s="71"/>
      <c r="B27" s="71"/>
      <c r="C27" s="71"/>
      <c r="D27" s="71"/>
      <c r="E27" s="71"/>
      <c r="F27" s="71"/>
      <c r="G27" s="71"/>
      <c r="H27" s="71"/>
      <c r="I27" s="71"/>
      <c r="J27" s="71"/>
      <c r="K27" s="71"/>
      <c r="L27" s="71"/>
      <c r="M27" s="71"/>
      <c r="N27" s="71"/>
      <c r="O27" s="71"/>
      <c r="P27" s="71"/>
      <c r="Q27" s="71"/>
      <c r="R27" s="71"/>
      <c r="S27" s="71"/>
      <c r="T27" s="71"/>
      <c r="U27" s="71"/>
      <c r="V27" s="71"/>
      <c r="W27" s="71"/>
      <c r="X27" s="71"/>
    </row>
    <row r="28" spans="1:27" s="72" customFormat="1" ht="13.9" customHeight="1" x14ac:dyDescent="0.15">
      <c r="A28" s="238" t="s">
        <v>102</v>
      </c>
      <c r="B28" s="238"/>
      <c r="C28" s="225" t="str">
        <f>大会申込書!AI17</f>
        <v xml:space="preserve"> </v>
      </c>
      <c r="D28" s="226"/>
      <c r="E28" s="226"/>
      <c r="F28" s="226"/>
      <c r="G28" s="226"/>
      <c r="H28" s="226"/>
      <c r="I28" s="226"/>
      <c r="J28" s="227"/>
      <c r="K28" s="238" t="s">
        <v>103</v>
      </c>
      <c r="L28" s="238"/>
      <c r="M28" s="72" t="s">
        <v>104</v>
      </c>
    </row>
    <row r="29" spans="1:27" s="72" customFormat="1" ht="3.75" customHeight="1" x14ac:dyDescent="0.15">
      <c r="A29" s="238"/>
      <c r="B29" s="238"/>
      <c r="C29" s="228"/>
      <c r="D29" s="229"/>
      <c r="E29" s="229"/>
      <c r="F29" s="229"/>
      <c r="G29" s="229"/>
      <c r="H29" s="229"/>
      <c r="I29" s="229"/>
      <c r="J29" s="230"/>
      <c r="K29" s="238"/>
      <c r="L29" s="238"/>
    </row>
    <row r="30" spans="1:27" s="72" customFormat="1" ht="14.25" customHeight="1" x14ac:dyDescent="0.15">
      <c r="A30" s="238"/>
      <c r="B30" s="238"/>
      <c r="C30" s="242" t="str">
        <f>大会申込書!AI19</f>
        <v>　</v>
      </c>
      <c r="D30" s="243"/>
      <c r="E30" s="243"/>
      <c r="F30" s="243"/>
      <c r="G30" s="243"/>
      <c r="H30" s="243"/>
      <c r="I30" s="243"/>
      <c r="J30" s="244"/>
      <c r="K30" s="239" t="str">
        <f>大会申込書!AA15</f>
        <v/>
      </c>
      <c r="L30" s="239"/>
      <c r="M30" s="73"/>
      <c r="N30" s="74" t="s">
        <v>81</v>
      </c>
      <c r="O30" s="75"/>
      <c r="P30" s="75"/>
      <c r="Q30" s="75"/>
      <c r="R30" s="75"/>
      <c r="S30" s="75"/>
      <c r="T30" s="75"/>
      <c r="U30" s="75"/>
      <c r="V30" s="75"/>
      <c r="W30" s="75"/>
      <c r="X30" s="76"/>
    </row>
    <row r="31" spans="1:27" s="72" customFormat="1" ht="19.149999999999999" customHeight="1" x14ac:dyDescent="0.15">
      <c r="A31" s="238"/>
      <c r="B31" s="238"/>
      <c r="C31" s="245"/>
      <c r="D31" s="246"/>
      <c r="E31" s="246"/>
      <c r="F31" s="246"/>
      <c r="G31" s="246"/>
      <c r="H31" s="246"/>
      <c r="I31" s="246"/>
      <c r="J31" s="247"/>
      <c r="K31" s="239"/>
      <c r="L31" s="239"/>
      <c r="M31" s="73"/>
      <c r="N31" s="77"/>
      <c r="O31" s="78"/>
      <c r="P31" s="78"/>
      <c r="Q31" s="78"/>
      <c r="R31" s="78"/>
      <c r="S31" s="78"/>
      <c r="T31" s="78"/>
      <c r="U31" s="78"/>
      <c r="V31" s="78"/>
      <c r="W31" s="78"/>
      <c r="X31" s="79"/>
    </row>
    <row r="32" spans="1:27" s="72" customFormat="1" ht="13.5" customHeight="1" x14ac:dyDescent="0.15">
      <c r="A32" s="238"/>
      <c r="B32" s="238"/>
      <c r="C32" s="248"/>
      <c r="D32" s="249"/>
      <c r="E32" s="249"/>
      <c r="F32" s="249"/>
      <c r="G32" s="249"/>
      <c r="H32" s="249"/>
      <c r="I32" s="249"/>
      <c r="J32" s="250"/>
      <c r="K32" s="239"/>
      <c r="L32" s="239"/>
      <c r="M32" s="73"/>
      <c r="N32" s="80" t="s">
        <v>82</v>
      </c>
      <c r="X32" s="73"/>
    </row>
    <row r="33" spans="1:27" s="72" customFormat="1" ht="10.9" customHeight="1" x14ac:dyDescent="0.15">
      <c r="A33" s="238" t="s">
        <v>105</v>
      </c>
      <c r="B33" s="238"/>
      <c r="C33" s="240">
        <f>大会申込書!G15</f>
        <v>0</v>
      </c>
      <c r="D33" s="240"/>
      <c r="E33" s="240"/>
      <c r="F33" s="240"/>
      <c r="G33" s="240"/>
      <c r="H33" s="240"/>
      <c r="I33" s="238" t="s">
        <v>48</v>
      </c>
      <c r="J33" s="241">
        <f>大会申込書!T15</f>
        <v>0</v>
      </c>
      <c r="K33" s="241"/>
      <c r="L33" s="241"/>
      <c r="M33" s="73"/>
      <c r="N33" s="80"/>
      <c r="T33" s="81"/>
      <c r="U33" s="231" t="s">
        <v>83</v>
      </c>
      <c r="V33" s="231"/>
      <c r="W33" s="231"/>
      <c r="X33" s="232"/>
    </row>
    <row r="34" spans="1:27" s="72" customFormat="1" ht="17.25" customHeight="1" x14ac:dyDescent="0.15">
      <c r="A34" s="238"/>
      <c r="B34" s="238"/>
      <c r="C34" s="240"/>
      <c r="D34" s="240"/>
      <c r="E34" s="240"/>
      <c r="F34" s="240"/>
      <c r="G34" s="240"/>
      <c r="H34" s="240"/>
      <c r="I34" s="238"/>
      <c r="J34" s="241"/>
      <c r="K34" s="241"/>
      <c r="L34" s="241"/>
      <c r="M34" s="73"/>
      <c r="N34" s="77"/>
      <c r="O34" s="78"/>
      <c r="P34" s="78"/>
      <c r="Q34" s="78"/>
      <c r="R34" s="78"/>
      <c r="S34" s="78"/>
      <c r="T34" s="82"/>
      <c r="U34" s="233"/>
      <c r="V34" s="233"/>
      <c r="W34" s="233"/>
      <c r="X34" s="234"/>
    </row>
    <row r="35" spans="1:27" s="72" customFormat="1" ht="7.15" customHeight="1" x14ac:dyDescent="0.15">
      <c r="A35" s="83"/>
      <c r="B35" s="83"/>
      <c r="C35" s="83"/>
      <c r="D35" s="83"/>
      <c r="E35" s="83"/>
      <c r="F35" s="83"/>
      <c r="G35" s="83"/>
      <c r="H35" s="83"/>
      <c r="I35" s="83"/>
      <c r="J35" s="83"/>
      <c r="K35" s="83"/>
      <c r="T35" s="84"/>
      <c r="U35" s="84"/>
      <c r="V35" s="84"/>
      <c r="W35" s="84"/>
    </row>
    <row r="36" spans="1:27" ht="18.600000000000001" customHeight="1" x14ac:dyDescent="0.15">
      <c r="A36" s="251" t="s">
        <v>99</v>
      </c>
      <c r="B36" s="251"/>
      <c r="C36" s="251"/>
      <c r="D36" s="251"/>
      <c r="E36" s="251"/>
      <c r="F36" s="251"/>
      <c r="G36" s="251"/>
      <c r="H36" s="251"/>
      <c r="I36" s="251"/>
      <c r="J36" s="251"/>
      <c r="K36" s="251"/>
      <c r="L36" s="251"/>
      <c r="M36" s="251"/>
      <c r="N36" s="251"/>
      <c r="O36" s="251"/>
      <c r="P36" s="251"/>
      <c r="Q36" s="251"/>
      <c r="R36" s="251"/>
      <c r="S36" s="251"/>
      <c r="T36" s="251"/>
      <c r="U36" s="251"/>
      <c r="V36" s="251"/>
      <c r="W36" s="251"/>
      <c r="X36" s="251"/>
      <c r="Y36" s="69"/>
    </row>
    <row r="37" spans="1:27" s="86" customFormat="1" ht="18.600000000000001" customHeight="1" x14ac:dyDescent="0.15">
      <c r="A37" s="251"/>
      <c r="B37" s="251"/>
      <c r="C37" s="251"/>
      <c r="D37" s="251"/>
      <c r="E37" s="251"/>
      <c r="F37" s="251"/>
      <c r="G37" s="251"/>
      <c r="H37" s="251"/>
      <c r="I37" s="251"/>
      <c r="J37" s="251"/>
      <c r="K37" s="251"/>
      <c r="L37" s="251"/>
      <c r="M37" s="251"/>
      <c r="N37" s="251"/>
      <c r="O37" s="251"/>
      <c r="P37" s="251"/>
      <c r="Q37" s="251"/>
      <c r="R37" s="251"/>
      <c r="S37" s="251"/>
      <c r="T37" s="251"/>
      <c r="U37" s="251"/>
      <c r="V37" s="251"/>
      <c r="W37" s="251"/>
      <c r="X37" s="251"/>
      <c r="Y37" s="85"/>
    </row>
    <row r="38" spans="1:27" s="86" customFormat="1" ht="18.600000000000001" customHeight="1" x14ac:dyDescent="0.15">
      <c r="A38" s="58"/>
      <c r="B38" s="252">
        <f>大会申込書!E6</f>
        <v>44612</v>
      </c>
      <c r="C38" s="252"/>
      <c r="D38" s="252"/>
      <c r="E38" s="252"/>
      <c r="F38" s="252"/>
      <c r="G38" s="252"/>
      <c r="H38" s="252"/>
      <c r="I38" s="252"/>
      <c r="J38" s="252"/>
      <c r="K38" s="252"/>
      <c r="L38" s="252"/>
      <c r="M38" s="252"/>
      <c r="N38" s="252"/>
      <c r="O38" s="253" t="str">
        <f>IF(大会申込書!G22="","",LEFT(大会申込書!G22,9))</f>
        <v/>
      </c>
      <c r="P38" s="253"/>
      <c r="Q38" s="253"/>
      <c r="R38" s="253"/>
      <c r="S38" s="253"/>
      <c r="T38" s="253"/>
      <c r="U38" s="253"/>
      <c r="V38" s="253"/>
      <c r="W38" s="253"/>
      <c r="X38" s="58"/>
      <c r="Y38" s="85"/>
    </row>
    <row r="39" spans="1:27" s="86" customFormat="1" ht="18.600000000000001" customHeight="1" x14ac:dyDescent="0.15">
      <c r="A39" s="58"/>
      <c r="B39" s="252"/>
      <c r="C39" s="252"/>
      <c r="D39" s="252"/>
      <c r="E39" s="252"/>
      <c r="F39" s="252"/>
      <c r="G39" s="252"/>
      <c r="H39" s="252"/>
      <c r="I39" s="252"/>
      <c r="J39" s="252"/>
      <c r="K39" s="252"/>
      <c r="L39" s="252"/>
      <c r="M39" s="252"/>
      <c r="N39" s="252"/>
      <c r="O39" s="253"/>
      <c r="P39" s="253"/>
      <c r="Q39" s="253"/>
      <c r="R39" s="253"/>
      <c r="S39" s="253"/>
      <c r="T39" s="253"/>
      <c r="U39" s="253"/>
      <c r="V39" s="253"/>
      <c r="W39" s="253"/>
      <c r="X39" s="58"/>
      <c r="Y39" s="85"/>
    </row>
    <row r="40" spans="1:27" s="86" customFormat="1" ht="18.600000000000001" customHeight="1" x14ac:dyDescent="0.15">
      <c r="A40" s="58"/>
      <c r="B40" s="252"/>
      <c r="C40" s="252"/>
      <c r="D40" s="252"/>
      <c r="E40" s="252"/>
      <c r="F40" s="252"/>
      <c r="G40" s="252"/>
      <c r="H40" s="252"/>
      <c r="I40" s="252"/>
      <c r="J40" s="252"/>
      <c r="K40" s="252"/>
      <c r="L40" s="252"/>
      <c r="M40" s="252"/>
      <c r="N40" s="252"/>
      <c r="O40" s="253"/>
      <c r="P40" s="253"/>
      <c r="Q40" s="253"/>
      <c r="R40" s="253"/>
      <c r="S40" s="253"/>
      <c r="T40" s="253"/>
      <c r="U40" s="253"/>
      <c r="V40" s="253"/>
      <c r="W40" s="253"/>
      <c r="X40" s="58"/>
      <c r="Y40" s="85"/>
    </row>
    <row r="41" spans="1:27" s="86" customFormat="1" ht="18.600000000000001" customHeight="1" x14ac:dyDescent="0.15">
      <c r="A41" s="58"/>
      <c r="B41" s="252"/>
      <c r="C41" s="252"/>
      <c r="D41" s="252"/>
      <c r="E41" s="252"/>
      <c r="F41" s="252"/>
      <c r="G41" s="252"/>
      <c r="H41" s="252"/>
      <c r="I41" s="252"/>
      <c r="J41" s="252"/>
      <c r="K41" s="252"/>
      <c r="L41" s="252"/>
      <c r="M41" s="252"/>
      <c r="N41" s="252"/>
      <c r="O41" s="253"/>
      <c r="P41" s="253"/>
      <c r="Q41" s="253"/>
      <c r="R41" s="253"/>
      <c r="S41" s="253"/>
      <c r="T41" s="253"/>
      <c r="U41" s="253"/>
      <c r="V41" s="253"/>
      <c r="W41" s="253"/>
      <c r="X41" s="58"/>
      <c r="Y41" s="85"/>
    </row>
    <row r="42" spans="1:27" s="86" customFormat="1" ht="18.600000000000001" customHeight="1" x14ac:dyDescent="0.15">
      <c r="A42" s="58"/>
      <c r="B42" s="58"/>
      <c r="C42" s="58"/>
      <c r="D42" s="58"/>
      <c r="E42" s="58"/>
      <c r="F42" s="58"/>
      <c r="G42" s="58"/>
      <c r="H42" s="58"/>
      <c r="I42" s="58"/>
      <c r="J42" s="58"/>
      <c r="K42" s="58"/>
      <c r="L42" s="58"/>
      <c r="M42" s="58"/>
      <c r="N42" s="58"/>
      <c r="O42" s="58"/>
      <c r="P42" s="58"/>
      <c r="Q42" s="58"/>
      <c r="R42" s="58"/>
      <c r="S42" s="58"/>
      <c r="T42" s="58"/>
      <c r="U42" s="58"/>
      <c r="V42" s="58"/>
      <c r="W42" s="58"/>
      <c r="X42" s="58"/>
      <c r="Y42" s="85"/>
    </row>
    <row r="43" spans="1:27" s="87" customFormat="1" ht="16.899999999999999" customHeight="1" x14ac:dyDescent="0.15">
      <c r="A43" s="55" t="s">
        <v>100</v>
      </c>
      <c r="B43" s="57"/>
      <c r="C43" s="57"/>
      <c r="D43" s="57"/>
      <c r="E43" s="57"/>
      <c r="F43" s="57"/>
      <c r="G43" s="57"/>
      <c r="H43" s="57"/>
      <c r="I43" s="57"/>
      <c r="J43" s="57"/>
      <c r="K43" s="57"/>
      <c r="L43" s="57"/>
      <c r="M43" s="57"/>
      <c r="N43" s="59"/>
      <c r="O43" s="59"/>
      <c r="P43" s="59"/>
      <c r="Q43" s="59"/>
      <c r="R43" s="59"/>
      <c r="S43" s="59"/>
      <c r="T43" s="59"/>
      <c r="U43" s="59"/>
      <c r="V43" s="59"/>
      <c r="W43" s="59"/>
      <c r="X43" s="59"/>
    </row>
    <row r="44" spans="1:27" s="87" customFormat="1" ht="21" customHeight="1" x14ac:dyDescent="0.15">
      <c r="A44" s="278" t="s">
        <v>138</v>
      </c>
      <c r="B44" s="278"/>
      <c r="C44" s="278"/>
      <c r="D44" s="278"/>
      <c r="E44" s="278"/>
      <c r="F44" s="279" t="str">
        <f>IF(大会申込書!G22="","",大会申込書!AM22)</f>
        <v/>
      </c>
      <c r="G44" s="279"/>
      <c r="H44" s="279"/>
      <c r="I44" s="279"/>
      <c r="J44" s="279"/>
      <c r="K44" s="60"/>
      <c r="L44" s="260" t="s">
        <v>43</v>
      </c>
      <c r="M44" s="261"/>
      <c r="N44" s="261"/>
      <c r="O44" s="261"/>
      <c r="P44" s="262"/>
      <c r="Q44" s="254" t="str">
        <f>IF(A46="","：　　　　.",大会申込書!Y22)</f>
        <v>：　　　　.</v>
      </c>
      <c r="R44" s="255"/>
      <c r="S44" s="255"/>
      <c r="T44" s="255"/>
      <c r="U44" s="255"/>
      <c r="V44" s="255"/>
      <c r="W44" s="255"/>
      <c r="X44" s="256"/>
      <c r="Y44" s="88"/>
      <c r="Z44" s="88"/>
      <c r="AA44" s="89"/>
    </row>
    <row r="45" spans="1:27" s="87" customFormat="1" ht="21" customHeight="1" x14ac:dyDescent="0.15">
      <c r="A45" s="278"/>
      <c r="B45" s="278"/>
      <c r="C45" s="278"/>
      <c r="D45" s="278"/>
      <c r="E45" s="278"/>
      <c r="F45" s="279"/>
      <c r="G45" s="279"/>
      <c r="H45" s="279"/>
      <c r="I45" s="279"/>
      <c r="J45" s="279"/>
      <c r="K45" s="60"/>
      <c r="L45" s="263"/>
      <c r="M45" s="264"/>
      <c r="N45" s="264"/>
      <c r="O45" s="264"/>
      <c r="P45" s="265"/>
      <c r="Q45" s="257"/>
      <c r="R45" s="258"/>
      <c r="S45" s="258"/>
      <c r="T45" s="258"/>
      <c r="U45" s="258"/>
      <c r="V45" s="258"/>
      <c r="W45" s="258"/>
      <c r="X45" s="259"/>
      <c r="Y45" s="88"/>
      <c r="Z45" s="88"/>
      <c r="AA45" s="89"/>
    </row>
    <row r="46" spans="1:27" ht="21" customHeight="1" x14ac:dyDescent="0.15">
      <c r="A46" s="280" t="str">
        <f>IF(大会申込書!G22="","",MID(大会申込書!G22,11,20))</f>
        <v/>
      </c>
      <c r="B46" s="280"/>
      <c r="C46" s="280"/>
      <c r="D46" s="280"/>
      <c r="E46" s="280"/>
      <c r="F46" s="280"/>
      <c r="G46" s="280"/>
      <c r="H46" s="280"/>
      <c r="I46" s="280"/>
      <c r="J46" s="280"/>
      <c r="K46" s="60"/>
      <c r="Y46" s="88"/>
      <c r="Z46" s="88"/>
      <c r="AA46" s="89"/>
    </row>
    <row r="47" spans="1:27" ht="21" customHeight="1" x14ac:dyDescent="0.15">
      <c r="A47" s="280"/>
      <c r="B47" s="280"/>
      <c r="C47" s="280"/>
      <c r="D47" s="280"/>
      <c r="E47" s="280"/>
      <c r="F47" s="280"/>
      <c r="G47" s="280"/>
      <c r="H47" s="280"/>
      <c r="I47" s="280"/>
      <c r="J47" s="280"/>
      <c r="K47" s="60"/>
      <c r="L47" s="287" t="s">
        <v>84</v>
      </c>
      <c r="M47" s="288"/>
      <c r="N47" s="289"/>
      <c r="O47" s="281"/>
      <c r="P47" s="282"/>
      <c r="Q47" s="283"/>
      <c r="S47" s="287" t="s">
        <v>85</v>
      </c>
      <c r="T47" s="288"/>
      <c r="U47" s="289"/>
      <c r="V47" s="281"/>
      <c r="W47" s="282"/>
      <c r="X47" s="283"/>
      <c r="AA47" s="89"/>
    </row>
    <row r="48" spans="1:27" ht="21" customHeight="1" x14ac:dyDescent="0.15">
      <c r="A48" s="62"/>
      <c r="B48" s="62"/>
      <c r="C48" s="62"/>
      <c r="D48" s="62"/>
      <c r="E48" s="60"/>
      <c r="F48" s="61"/>
      <c r="G48" s="61"/>
      <c r="H48" s="61"/>
      <c r="I48" s="61"/>
      <c r="J48" s="61"/>
      <c r="K48" s="60"/>
      <c r="L48" s="290"/>
      <c r="M48" s="291"/>
      <c r="N48" s="292"/>
      <c r="O48" s="284"/>
      <c r="P48" s="285"/>
      <c r="Q48" s="286"/>
      <c r="S48" s="290"/>
      <c r="T48" s="291"/>
      <c r="U48" s="292"/>
      <c r="V48" s="284"/>
      <c r="W48" s="285"/>
      <c r="X48" s="286"/>
      <c r="AA48" s="89"/>
    </row>
    <row r="49" spans="1:22" ht="7.9" customHeight="1" x14ac:dyDescent="0.15">
      <c r="A49" s="85"/>
      <c r="B49" s="85"/>
      <c r="C49" s="85"/>
      <c r="D49" s="85"/>
      <c r="E49" s="85"/>
      <c r="F49" s="90"/>
      <c r="G49" s="90"/>
      <c r="H49" s="90"/>
      <c r="I49" s="90"/>
      <c r="J49" s="90"/>
      <c r="K49" s="90"/>
      <c r="L49" s="69"/>
      <c r="M49" s="69"/>
      <c r="N49" s="69"/>
      <c r="O49" s="69"/>
      <c r="P49" s="69"/>
      <c r="Q49" s="69"/>
      <c r="R49" s="69"/>
      <c r="S49" s="69"/>
      <c r="T49" s="69"/>
      <c r="U49" s="69"/>
      <c r="V49" s="69"/>
    </row>
    <row r="50" spans="1:22" ht="17.25" customHeight="1" x14ac:dyDescent="0.15"/>
    <row r="51" spans="1:22" ht="11.25" customHeight="1" x14ac:dyDescent="0.15"/>
    <row r="52" spans="1:22" ht="21.75" customHeight="1" x14ac:dyDescent="0.15"/>
    <row r="53" spans="1:22" ht="19.5" customHeight="1" x14ac:dyDescent="0.15"/>
    <row r="54" spans="1:22" ht="19.5" customHeight="1" x14ac:dyDescent="0.15"/>
    <row r="67" ht="36.75"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sheetData>
  <sheetProtection algorithmName="SHA-512" hashValue="w38AVwzmHwiQ0whcGYZRv/5PaJ96tx9MUAYgWo0eCNcUVDcPV5I/PcGBs1U9a3BafUFdtv/uI+MgyL+zKdC+4g==" saltValue="4AikWm4Z98GLdsXYxfYrhA==" spinCount="100000" sheet="1" objects="1" scenarios="1" selectLockedCells="1" selectUnlockedCells="1"/>
  <mergeCells count="46">
    <mergeCell ref="C30:J32"/>
    <mergeCell ref="A28:B32"/>
    <mergeCell ref="O47:Q48"/>
    <mergeCell ref="L44:P45"/>
    <mergeCell ref="Q44:X45"/>
    <mergeCell ref="K28:L29"/>
    <mergeCell ref="K30:L32"/>
    <mergeCell ref="S47:U48"/>
    <mergeCell ref="J33:L34"/>
    <mergeCell ref="U33:X34"/>
    <mergeCell ref="V47:X48"/>
    <mergeCell ref="A46:J47"/>
    <mergeCell ref="A44:E45"/>
    <mergeCell ref="F44:J45"/>
    <mergeCell ref="L47:N48"/>
    <mergeCell ref="A36:X37"/>
    <mergeCell ref="L19:P20"/>
    <mergeCell ref="S22:U23"/>
    <mergeCell ref="V22:X23"/>
    <mergeCell ref="A26:C26"/>
    <mergeCell ref="A19:E20"/>
    <mergeCell ref="F19:J20"/>
    <mergeCell ref="A21:J22"/>
    <mergeCell ref="L22:N23"/>
    <mergeCell ref="O22:Q23"/>
    <mergeCell ref="B38:N41"/>
    <mergeCell ref="O38:W41"/>
    <mergeCell ref="A33:B34"/>
    <mergeCell ref="C33:H34"/>
    <mergeCell ref="I33:I34"/>
    <mergeCell ref="C28:J29"/>
    <mergeCell ref="U8:X9"/>
    <mergeCell ref="A1:C1"/>
    <mergeCell ref="A3:B7"/>
    <mergeCell ref="K3:L4"/>
    <mergeCell ref="K5:L7"/>
    <mergeCell ref="A8:B9"/>
    <mergeCell ref="C8:H9"/>
    <mergeCell ref="I8:I9"/>
    <mergeCell ref="J8:L9"/>
    <mergeCell ref="C3:J4"/>
    <mergeCell ref="C5:J7"/>
    <mergeCell ref="A11:X12"/>
    <mergeCell ref="B13:N16"/>
    <mergeCell ref="O13:W16"/>
    <mergeCell ref="Q19:X20"/>
  </mergeCells>
  <phoneticPr fontId="2"/>
  <pageMargins left="0.51181102362204722" right="0.51181102362204722" top="0.55118110236220474" bottom="0.55118110236220474"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2"/>
  <sheetViews>
    <sheetView workbookViewId="0">
      <selection activeCell="B3" sqref="B3"/>
    </sheetView>
  </sheetViews>
  <sheetFormatPr defaultColWidth="8.85546875" defaultRowHeight="12" x14ac:dyDescent="0.15"/>
  <cols>
    <col min="1" max="1" width="45.7109375" customWidth="1"/>
    <col min="2" max="2" width="12" customWidth="1"/>
    <col min="3" max="3" width="24.7109375" customWidth="1"/>
    <col min="4" max="4" width="20.85546875" bestFit="1" customWidth="1"/>
    <col min="5" max="5" width="10.7109375" customWidth="1"/>
    <col min="6" max="6" width="20.85546875" bestFit="1" customWidth="1"/>
    <col min="7" max="7" width="10.7109375" customWidth="1"/>
    <col min="8" max="8" width="20.85546875" bestFit="1" customWidth="1"/>
    <col min="9" max="9" width="10.7109375" customWidth="1"/>
  </cols>
  <sheetData>
    <row r="1" spans="1:3" x14ac:dyDescent="0.15">
      <c r="A1" t="s">
        <v>32</v>
      </c>
      <c r="B1" t="s">
        <v>33</v>
      </c>
      <c r="C1" t="s">
        <v>34</v>
      </c>
    </row>
    <row r="2" spans="1:3" x14ac:dyDescent="0.15">
      <c r="A2" t="str">
        <f>大会申込書!AH3</f>
        <v>なみはやマスターズ公認記録会２０２２</v>
      </c>
      <c r="B2" s="3">
        <v>44602</v>
      </c>
      <c r="C2" s="18" t="s">
        <v>141</v>
      </c>
    </row>
  </sheetData>
  <phoneticPr fontId="2"/>
  <pageMargins left="0.75" right="0.75" top="1" bottom="1" header="0.51200000000000001" footer="0.51200000000000001"/>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3"/>
  <sheetViews>
    <sheetView workbookViewId="0">
      <pane xSplit="3" ySplit="2" topLeftCell="D3" activePane="bottomRight" state="frozen"/>
      <selection activeCell="B3" sqref="B3"/>
      <selection pane="topRight" activeCell="B3" sqref="B3"/>
      <selection pane="bottomLeft" activeCell="B3" sqref="B3"/>
      <selection pane="bottomRight" activeCell="B3" sqref="B3"/>
    </sheetView>
  </sheetViews>
  <sheetFormatPr defaultColWidth="8.85546875" defaultRowHeight="12" x14ac:dyDescent="0.15"/>
  <cols>
    <col min="2" max="2" width="7.85546875" customWidth="1"/>
    <col min="3" max="3" width="14.7109375" customWidth="1"/>
    <col min="4" max="9" width="5.7109375" customWidth="1"/>
    <col min="11" max="11" width="12.140625" customWidth="1"/>
    <col min="12" max="12" width="10.140625" customWidth="1"/>
    <col min="13" max="13" width="51" customWidth="1"/>
    <col min="14" max="15" width="13.140625" customWidth="1"/>
    <col min="16" max="16" width="15" customWidth="1"/>
    <col min="17" max="17" width="11.7109375" customWidth="1"/>
    <col min="18" max="18" width="15.28515625" bestFit="1" customWidth="1"/>
    <col min="19" max="19" width="24.5703125" customWidth="1"/>
  </cols>
  <sheetData>
    <row r="1" spans="1:20" x14ac:dyDescent="0.15">
      <c r="D1" s="293" t="s">
        <v>13</v>
      </c>
      <c r="E1" s="293"/>
      <c r="F1" s="293"/>
      <c r="G1" t="s">
        <v>14</v>
      </c>
    </row>
    <row r="2" spans="1:20" x14ac:dyDescent="0.15">
      <c r="A2" t="s">
        <v>16</v>
      </c>
      <c r="B2" t="s">
        <v>51</v>
      </c>
      <c r="C2" t="s">
        <v>7</v>
      </c>
      <c r="D2" t="s">
        <v>4</v>
      </c>
      <c r="E2" t="s">
        <v>5</v>
      </c>
      <c r="F2" t="s">
        <v>6</v>
      </c>
      <c r="G2" t="s">
        <v>4</v>
      </c>
      <c r="H2" t="s">
        <v>5</v>
      </c>
      <c r="I2" t="s">
        <v>6</v>
      </c>
      <c r="J2" t="s">
        <v>15</v>
      </c>
      <c r="K2" t="s">
        <v>8</v>
      </c>
      <c r="L2" t="s">
        <v>9</v>
      </c>
      <c r="M2" t="s">
        <v>10</v>
      </c>
      <c r="N2" t="s">
        <v>11</v>
      </c>
      <c r="O2" t="s">
        <v>12</v>
      </c>
      <c r="P2" t="s">
        <v>95</v>
      </c>
      <c r="Q2" t="s">
        <v>96</v>
      </c>
      <c r="R2" t="s">
        <v>97</v>
      </c>
      <c r="S2" t="s">
        <v>98</v>
      </c>
      <c r="T2" t="s">
        <v>113</v>
      </c>
    </row>
    <row r="3" spans="1:20" x14ac:dyDescent="0.15">
      <c r="B3" s="1" t="str">
        <f>大会申込書!AH9</f>
        <v>509999</v>
      </c>
      <c r="C3" s="2" t="str">
        <f>所属1!C2</f>
        <v>個人参加</v>
      </c>
      <c r="D3">
        <f>大会申込書!G26</f>
        <v>0</v>
      </c>
      <c r="E3">
        <f>大会申込書!L26</f>
        <v>0</v>
      </c>
      <c r="F3">
        <f>D3+E3</f>
        <v>0</v>
      </c>
      <c r="G3">
        <f>大会申込書!G27</f>
        <v>0</v>
      </c>
      <c r="H3">
        <f>大会申込書!L27</f>
        <v>0</v>
      </c>
      <c r="I3">
        <f>G3+H3</f>
        <v>0</v>
      </c>
      <c r="J3" s="16">
        <f>VALUE(ASC(大会申込書!W30))</f>
        <v>0</v>
      </c>
      <c r="K3">
        <f>大会申込書!D12</f>
        <v>0</v>
      </c>
      <c r="L3">
        <f>大会申込書!E9</f>
        <v>0</v>
      </c>
      <c r="M3">
        <f>大会申込書!I9</f>
        <v>0</v>
      </c>
      <c r="N3" s="24" t="str">
        <f>IF(大会申込書!D10="","",大会申込書!D10)</f>
        <v/>
      </c>
      <c r="O3" s="24" t="str">
        <f>IF(大会申込書!S10="","",大会申込書!S10)</f>
        <v/>
      </c>
      <c r="P3" t="str">
        <f>IF(大会申込書!D11="","",大会申込書!D11)</f>
        <v/>
      </c>
      <c r="Q3" s="17" t="str">
        <f>IF(大会申込書!P12="","",大会申込書!P12)</f>
        <v/>
      </c>
      <c r="R3" s="56" t="str">
        <f>IF(大会申込書!J38="","",DATEVALUE(大会申込書!E38&amp;"/"&amp;大会申込書!J38&amp;"/"&amp;大会申込書!M38))</f>
        <v/>
      </c>
      <c r="S3" t="str">
        <f>IF(大会申込書!E39="","",大会申込書!E39)</f>
        <v/>
      </c>
      <c r="T3" t="str">
        <f>IF(大会申込書!A44="","",大会申込書!A44)</f>
        <v/>
      </c>
    </row>
  </sheetData>
  <mergeCells count="1">
    <mergeCell ref="D1:F1"/>
  </mergeCells>
  <phoneticPr fontId="2"/>
  <pageMargins left="0.75" right="0.75" top="1" bottom="1" header="0.51200000000000001" footer="0.51200000000000001"/>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
  <sheetViews>
    <sheetView workbookViewId="0">
      <selection activeCell="B3" sqref="B3"/>
    </sheetView>
  </sheetViews>
  <sheetFormatPr defaultColWidth="8.85546875" defaultRowHeight="12" x14ac:dyDescent="0.15"/>
  <cols>
    <col min="2" max="2" width="26.42578125" customWidth="1"/>
    <col min="3" max="3" width="11.85546875" customWidth="1"/>
    <col min="4" max="5" width="15.42578125" customWidth="1"/>
  </cols>
  <sheetData>
    <row r="1" spans="1:5" x14ac:dyDescent="0.15">
      <c r="A1" t="s">
        <v>17</v>
      </c>
      <c r="B1" t="s">
        <v>18</v>
      </c>
      <c r="C1" t="s">
        <v>19</v>
      </c>
      <c r="D1" t="s">
        <v>20</v>
      </c>
      <c r="E1" t="s">
        <v>21</v>
      </c>
    </row>
    <row r="2" spans="1:5" x14ac:dyDescent="0.15">
      <c r="A2" s="1" t="str">
        <f>団体!B3</f>
        <v>509999</v>
      </c>
      <c r="B2" s="2" t="s">
        <v>106</v>
      </c>
      <c r="C2" s="2" t="s">
        <v>107</v>
      </c>
    </row>
  </sheetData>
  <phoneticPr fontId="2"/>
  <pageMargins left="0.75" right="0.75" top="1" bottom="1"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2"/>
  <sheetViews>
    <sheetView workbookViewId="0">
      <selection activeCell="B3" sqref="B3"/>
    </sheetView>
  </sheetViews>
  <sheetFormatPr defaultColWidth="8.85546875" defaultRowHeight="12" x14ac:dyDescent="0.15"/>
  <cols>
    <col min="1" max="1" width="7.28515625" customWidth="1"/>
    <col min="2" max="2" width="4.85546875" customWidth="1"/>
    <col min="3" max="3" width="14" customWidth="1"/>
    <col min="4" max="4" width="5" customWidth="1"/>
    <col min="5" max="5" width="7.7109375" customWidth="1"/>
    <col min="6" max="6" width="11.85546875" style="12" bestFit="1" customWidth="1"/>
    <col min="8" max="8" width="15.28515625" bestFit="1" customWidth="1"/>
  </cols>
  <sheetData>
    <row r="1" spans="1:9" s="4" customFormat="1" x14ac:dyDescent="0.15">
      <c r="A1" s="20" t="s">
        <v>22</v>
      </c>
      <c r="B1" s="20" t="s">
        <v>23</v>
      </c>
      <c r="C1" s="20" t="s">
        <v>26</v>
      </c>
      <c r="D1" s="20" t="s">
        <v>114</v>
      </c>
      <c r="E1" s="20" t="s">
        <v>24</v>
      </c>
      <c r="F1" s="20" t="s">
        <v>25</v>
      </c>
      <c r="G1" s="20" t="s">
        <v>27</v>
      </c>
      <c r="H1" s="4" t="s">
        <v>110</v>
      </c>
      <c r="I1" s="4" t="s">
        <v>111</v>
      </c>
    </row>
    <row r="2" spans="1:9" x14ac:dyDescent="0.15">
      <c r="A2" s="7">
        <v>1</v>
      </c>
      <c r="B2">
        <f>IF(大会申込書!T15="男子",0,5)</f>
        <v>5</v>
      </c>
      <c r="C2" s="7" t="str">
        <f>大会申込書!AI19</f>
        <v>　</v>
      </c>
      <c r="D2" s="7" t="str">
        <f>大会申込書!AA15</f>
        <v/>
      </c>
      <c r="E2" s="7" t="str">
        <f>IF(D2="","",IF(D2&lt;25,18,D2-MOD(D2,5)))</f>
        <v/>
      </c>
      <c r="F2" s="13"/>
      <c r="G2" s="8" t="str">
        <f>団体!$B$3</f>
        <v>509999</v>
      </c>
      <c r="H2" s="3">
        <f>大会申込書!G15</f>
        <v>0</v>
      </c>
      <c r="I2" t="str">
        <f>大会申込書!AI17</f>
        <v xml:space="preserve"> </v>
      </c>
    </row>
  </sheetData>
  <phoneticPr fontId="2"/>
  <pageMargins left="0.75" right="0.75" top="1" bottom="1"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
  <sheetViews>
    <sheetView workbookViewId="0">
      <pane ySplit="1" topLeftCell="A2" activePane="bottomLeft" state="frozen"/>
      <selection activeCell="B3" sqref="B3"/>
      <selection pane="bottomLeft" activeCell="B3" sqref="B3"/>
    </sheetView>
  </sheetViews>
  <sheetFormatPr defaultColWidth="8.85546875" defaultRowHeight="12" x14ac:dyDescent="0.15"/>
  <cols>
    <col min="1" max="1" width="7.42578125" customWidth="1"/>
    <col min="2" max="2" width="7.28515625" customWidth="1"/>
    <col min="3" max="3" width="6.140625" customWidth="1"/>
    <col min="4" max="4" width="7.28515625" customWidth="1"/>
    <col min="6" max="6" width="5.42578125" customWidth="1"/>
    <col min="7" max="7" width="17.7109375" customWidth="1"/>
  </cols>
  <sheetData>
    <row r="1" spans="1:12" x14ac:dyDescent="0.15">
      <c r="A1" t="s">
        <v>22</v>
      </c>
      <c r="B1" t="s">
        <v>28</v>
      </c>
      <c r="C1" t="s">
        <v>29</v>
      </c>
      <c r="D1" t="s">
        <v>24</v>
      </c>
      <c r="E1" t="s">
        <v>30</v>
      </c>
      <c r="F1" t="s">
        <v>23</v>
      </c>
      <c r="G1" t="s">
        <v>31</v>
      </c>
    </row>
    <row r="2" spans="1:12" x14ac:dyDescent="0.15">
      <c r="A2" s="14" t="str">
        <f>IF(B2="","",1)</f>
        <v/>
      </c>
      <c r="B2" s="14" t="str">
        <f>IF(大会申込書!AJ21="","",大会申込書!AJ21)</f>
        <v/>
      </c>
      <c r="C2" s="14" t="str">
        <f>IF(B2="","",大会申込書!AK21)</f>
        <v/>
      </c>
      <c r="D2" s="14" t="str">
        <f>IF(B2="","",選手!E$2)</f>
        <v/>
      </c>
      <c r="E2" s="15">
        <v>0</v>
      </c>
      <c r="F2" s="15" t="str">
        <f>IF(B2="","",選手!B$2)</f>
        <v/>
      </c>
      <c r="G2" s="14" t="str">
        <f>IF(B2="","",大会申込書!AL21)</f>
        <v/>
      </c>
      <c r="L2">
        <f>COUNTIF(C2:C3,400)</f>
        <v>0</v>
      </c>
    </row>
    <row r="3" spans="1:12" x14ac:dyDescent="0.15">
      <c r="A3" s="14" t="str">
        <f>IF(B3="","",1)</f>
        <v/>
      </c>
      <c r="B3" s="14" t="str">
        <f>IF(大会申込書!AJ22="","",大会申込書!AJ22)</f>
        <v/>
      </c>
      <c r="C3" s="14" t="str">
        <f>IF(B3="","",大会申込書!AK22)</f>
        <v/>
      </c>
      <c r="D3" s="14" t="str">
        <f>IF(B3="","",選手!E$2)</f>
        <v/>
      </c>
      <c r="E3" s="15">
        <v>0</v>
      </c>
      <c r="F3" s="15" t="str">
        <f>IF(B3="","",選手!B$2)</f>
        <v/>
      </c>
      <c r="G3" s="14" t="str">
        <f>IF(B3="","",大会申込書!AL22)</f>
        <v/>
      </c>
    </row>
  </sheetData>
  <phoneticPr fontId="2"/>
  <pageMargins left="0.75" right="0.75" top="1" bottom="1"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61"/>
  <sheetViews>
    <sheetView workbookViewId="0">
      <selection activeCell="B3" sqref="B3"/>
    </sheetView>
  </sheetViews>
  <sheetFormatPr defaultColWidth="8.85546875" defaultRowHeight="12" x14ac:dyDescent="0.15"/>
  <cols>
    <col min="1" max="1" width="5" customWidth="1"/>
    <col min="2" max="3" width="13.140625" customWidth="1"/>
    <col min="4" max="4" width="4.85546875" customWidth="1"/>
    <col min="5" max="5" width="7.140625" customWidth="1"/>
    <col min="6" max="6" width="13.28515625" customWidth="1"/>
    <col min="8" max="8" width="8" customWidth="1"/>
    <col min="9" max="10" width="7.140625" customWidth="1"/>
  </cols>
  <sheetData>
    <row r="1" spans="1:14" s="6" customFormat="1" x14ac:dyDescent="0.15">
      <c r="A1" s="19" t="s">
        <v>48</v>
      </c>
      <c r="B1" s="19" t="s">
        <v>47</v>
      </c>
      <c r="C1" s="19" t="s">
        <v>46</v>
      </c>
      <c r="D1" s="19" t="s">
        <v>45</v>
      </c>
      <c r="E1" s="19" t="s">
        <v>44</v>
      </c>
      <c r="F1" s="19" t="s">
        <v>43</v>
      </c>
      <c r="G1" s="19" t="s">
        <v>42</v>
      </c>
      <c r="H1" s="19" t="s">
        <v>41</v>
      </c>
      <c r="I1" s="19" t="s">
        <v>40</v>
      </c>
      <c r="J1" s="19" t="s">
        <v>39</v>
      </c>
      <c r="K1" s="19" t="s">
        <v>38</v>
      </c>
      <c r="L1" s="19" t="s">
        <v>37</v>
      </c>
      <c r="M1" s="19" t="s">
        <v>36</v>
      </c>
      <c r="N1" s="19" t="s">
        <v>35</v>
      </c>
    </row>
    <row r="2" spans="1:14" x14ac:dyDescent="0.15">
      <c r="A2" s="7"/>
      <c r="B2" s="10"/>
      <c r="C2" s="7"/>
      <c r="D2">
        <v>5</v>
      </c>
      <c r="E2" s="7"/>
      <c r="F2" s="7"/>
      <c r="G2" s="8"/>
      <c r="H2">
        <v>0</v>
      </c>
    </row>
    <row r="3" spans="1:14" x14ac:dyDescent="0.15">
      <c r="A3" s="7"/>
      <c r="B3" s="10"/>
      <c r="C3" s="7"/>
      <c r="D3" s="7">
        <v>5</v>
      </c>
      <c r="E3" s="7"/>
      <c r="F3" s="7"/>
      <c r="G3" s="8"/>
      <c r="H3">
        <v>0</v>
      </c>
    </row>
    <row r="4" spans="1:14" x14ac:dyDescent="0.15">
      <c r="A4" s="7"/>
      <c r="B4" s="10"/>
      <c r="C4" s="7"/>
      <c r="D4" s="7">
        <v>5</v>
      </c>
      <c r="E4" s="7"/>
      <c r="F4" s="7"/>
      <c r="G4" s="8"/>
      <c r="H4" s="7">
        <v>0</v>
      </c>
    </row>
    <row r="5" spans="1:14" x14ac:dyDescent="0.15">
      <c r="A5" s="7"/>
      <c r="B5" s="10"/>
      <c r="C5" s="7"/>
      <c r="D5" s="7">
        <v>5</v>
      </c>
      <c r="E5" s="7"/>
      <c r="F5" s="7"/>
      <c r="G5" s="8"/>
      <c r="H5" s="7">
        <v>0</v>
      </c>
    </row>
    <row r="6" spans="1:14" x14ac:dyDescent="0.15">
      <c r="A6" s="7"/>
      <c r="B6" s="10"/>
      <c r="C6" s="7"/>
      <c r="D6" s="7">
        <v>5</v>
      </c>
      <c r="E6" s="7"/>
      <c r="F6" s="7"/>
      <c r="G6" s="8"/>
      <c r="H6" s="7">
        <v>0</v>
      </c>
    </row>
    <row r="7" spans="1:14" x14ac:dyDescent="0.15">
      <c r="A7" s="7"/>
      <c r="B7" s="10"/>
      <c r="C7" s="7"/>
      <c r="D7" s="7">
        <v>5</v>
      </c>
      <c r="E7" s="7"/>
      <c r="F7" s="7"/>
      <c r="G7" s="8"/>
      <c r="H7" s="7">
        <v>0</v>
      </c>
    </row>
    <row r="8" spans="1:14" x14ac:dyDescent="0.15">
      <c r="A8" s="7"/>
      <c r="B8" s="10"/>
      <c r="C8" s="7"/>
      <c r="D8" s="7">
        <v>5</v>
      </c>
      <c r="E8" s="7"/>
      <c r="F8" s="7"/>
      <c r="G8" s="8"/>
      <c r="H8" s="7">
        <v>0</v>
      </c>
    </row>
    <row r="9" spans="1:14" x14ac:dyDescent="0.15">
      <c r="A9" s="7"/>
      <c r="B9" s="10"/>
      <c r="C9" s="7"/>
      <c r="D9" s="7">
        <v>5</v>
      </c>
      <c r="E9" s="7"/>
      <c r="F9" s="7"/>
      <c r="G9" s="8"/>
      <c r="H9" s="7">
        <v>0</v>
      </c>
    </row>
    <row r="10" spans="1:14" x14ac:dyDescent="0.15">
      <c r="A10" s="7"/>
      <c r="B10" s="10"/>
      <c r="C10" s="7"/>
      <c r="D10" s="7">
        <v>5</v>
      </c>
      <c r="E10" s="7"/>
      <c r="F10" s="7"/>
      <c r="G10" s="8"/>
      <c r="H10" s="7">
        <v>0</v>
      </c>
    </row>
    <row r="11" spans="1:14" x14ac:dyDescent="0.15">
      <c r="A11" s="7"/>
      <c r="B11" s="10"/>
      <c r="C11" s="7"/>
      <c r="D11" s="7">
        <v>5</v>
      </c>
      <c r="E11" s="7"/>
      <c r="F11" s="7"/>
      <c r="G11" s="8"/>
      <c r="H11" s="7">
        <v>0</v>
      </c>
    </row>
    <row r="12" spans="1:14" x14ac:dyDescent="0.15">
      <c r="A12" s="7"/>
      <c r="B12" s="10"/>
      <c r="C12" s="7"/>
      <c r="D12" s="7">
        <v>5</v>
      </c>
      <c r="E12" s="7"/>
      <c r="F12" s="7"/>
      <c r="G12" s="8"/>
      <c r="H12" s="7">
        <v>0</v>
      </c>
    </row>
    <row r="13" spans="1:14" x14ac:dyDescent="0.15">
      <c r="A13" s="7"/>
      <c r="B13" s="10"/>
      <c r="C13" s="7"/>
      <c r="D13" s="7">
        <v>5</v>
      </c>
      <c r="E13" s="7"/>
      <c r="F13" s="7"/>
      <c r="G13" s="8"/>
      <c r="H13" s="7">
        <v>0</v>
      </c>
    </row>
    <row r="14" spans="1:14" x14ac:dyDescent="0.15">
      <c r="A14" s="7"/>
      <c r="B14" s="10"/>
      <c r="C14" s="7"/>
      <c r="D14" s="7">
        <v>5</v>
      </c>
      <c r="E14" s="7"/>
      <c r="F14" s="7"/>
      <c r="G14" s="8"/>
      <c r="H14" s="7">
        <v>0</v>
      </c>
    </row>
    <row r="15" spans="1:14" x14ac:dyDescent="0.15">
      <c r="A15" s="7"/>
      <c r="B15" s="10"/>
      <c r="C15" s="7"/>
      <c r="D15" s="7">
        <v>5</v>
      </c>
      <c r="E15" s="7"/>
      <c r="F15" s="7"/>
      <c r="G15" s="8"/>
      <c r="H15" s="7">
        <v>0</v>
      </c>
    </row>
    <row r="16" spans="1:14" x14ac:dyDescent="0.15">
      <c r="A16" s="7"/>
      <c r="B16" s="10"/>
      <c r="C16" s="7"/>
      <c r="D16" s="7">
        <v>5</v>
      </c>
      <c r="E16" s="7"/>
      <c r="F16" s="7"/>
      <c r="G16" s="8"/>
      <c r="H16" s="7">
        <v>0</v>
      </c>
    </row>
    <row r="17" spans="1:8" x14ac:dyDescent="0.15">
      <c r="A17" s="7"/>
      <c r="B17" s="10"/>
      <c r="C17" s="7"/>
      <c r="D17" s="7">
        <v>5</v>
      </c>
      <c r="E17" s="7"/>
      <c r="F17" s="7"/>
      <c r="G17" s="8"/>
      <c r="H17" s="7">
        <v>0</v>
      </c>
    </row>
    <row r="18" spans="1:8" x14ac:dyDescent="0.15">
      <c r="A18" s="7"/>
      <c r="B18" s="10"/>
      <c r="C18" s="7"/>
      <c r="D18" s="7">
        <v>5</v>
      </c>
      <c r="E18" s="7"/>
      <c r="F18" s="7"/>
      <c r="G18" s="8"/>
      <c r="H18" s="7">
        <v>0</v>
      </c>
    </row>
    <row r="19" spans="1:8" x14ac:dyDescent="0.15">
      <c r="A19" s="7"/>
      <c r="B19" s="10"/>
      <c r="C19" s="7"/>
      <c r="D19" s="7">
        <v>5</v>
      </c>
      <c r="E19" s="7"/>
      <c r="F19" s="7"/>
      <c r="G19" s="8"/>
      <c r="H19" s="7">
        <v>0</v>
      </c>
    </row>
    <row r="20" spans="1:8" x14ac:dyDescent="0.15">
      <c r="A20" s="7"/>
      <c r="B20" s="10"/>
      <c r="C20" s="7"/>
      <c r="D20" s="7">
        <v>5</v>
      </c>
      <c r="E20" s="7"/>
      <c r="F20" s="7"/>
      <c r="G20" s="8"/>
      <c r="H20" s="7">
        <v>0</v>
      </c>
    </row>
    <row r="21" spans="1:8" x14ac:dyDescent="0.15">
      <c r="A21" s="7"/>
      <c r="B21" s="10"/>
      <c r="C21" s="7"/>
      <c r="D21" s="7">
        <v>5</v>
      </c>
      <c r="E21" s="7"/>
      <c r="F21" s="7"/>
      <c r="G21" s="8"/>
      <c r="H21" s="7">
        <v>0</v>
      </c>
    </row>
    <row r="22" spans="1:8" x14ac:dyDescent="0.15">
      <c r="A22" s="7"/>
      <c r="B22" s="10"/>
      <c r="C22" s="7"/>
      <c r="D22" s="7">
        <v>5</v>
      </c>
      <c r="E22" s="7"/>
      <c r="F22" s="7"/>
      <c r="G22" s="8"/>
      <c r="H22" s="7">
        <v>0</v>
      </c>
    </row>
    <row r="23" spans="1:8" x14ac:dyDescent="0.15">
      <c r="A23" s="7"/>
      <c r="B23" s="10"/>
      <c r="C23" s="7"/>
      <c r="D23" s="7">
        <v>5</v>
      </c>
      <c r="E23" s="7"/>
      <c r="F23" s="7"/>
      <c r="G23" s="8"/>
      <c r="H23" s="7">
        <v>0</v>
      </c>
    </row>
    <row r="24" spans="1:8" x14ac:dyDescent="0.15">
      <c r="A24" s="7"/>
      <c r="B24" s="10"/>
      <c r="C24" s="7"/>
      <c r="D24" s="7">
        <v>5</v>
      </c>
      <c r="E24" s="7"/>
      <c r="F24" s="7"/>
      <c r="G24" s="8"/>
      <c r="H24" s="7">
        <v>0</v>
      </c>
    </row>
    <row r="25" spans="1:8" x14ac:dyDescent="0.15">
      <c r="A25" s="7"/>
      <c r="B25" s="10"/>
      <c r="C25" s="7"/>
      <c r="D25" s="7">
        <v>5</v>
      </c>
      <c r="E25" s="7"/>
      <c r="F25" s="7"/>
      <c r="G25" s="8"/>
      <c r="H25" s="7">
        <v>0</v>
      </c>
    </row>
    <row r="26" spans="1:8" x14ac:dyDescent="0.15">
      <c r="A26" s="7"/>
      <c r="B26" s="10"/>
      <c r="C26" s="7"/>
      <c r="D26" s="7">
        <v>5</v>
      </c>
      <c r="E26" s="7"/>
      <c r="F26" s="7"/>
      <c r="G26" s="8"/>
      <c r="H26" s="7">
        <v>0</v>
      </c>
    </row>
    <row r="27" spans="1:8" x14ac:dyDescent="0.15">
      <c r="A27" s="7"/>
      <c r="B27" s="10"/>
      <c r="C27" s="7"/>
      <c r="D27" s="7">
        <v>5</v>
      </c>
      <c r="E27" s="7"/>
      <c r="F27" s="7"/>
      <c r="G27" s="8"/>
      <c r="H27" s="7">
        <v>0</v>
      </c>
    </row>
    <row r="28" spans="1:8" x14ac:dyDescent="0.15">
      <c r="A28" s="7"/>
      <c r="B28" s="10"/>
      <c r="C28" s="7"/>
      <c r="D28" s="7">
        <v>5</v>
      </c>
      <c r="E28" s="7"/>
      <c r="F28" s="7"/>
      <c r="G28" s="8"/>
      <c r="H28" s="7">
        <v>0</v>
      </c>
    </row>
    <row r="29" spans="1:8" x14ac:dyDescent="0.15">
      <c r="A29" s="7"/>
      <c r="B29" s="10"/>
      <c r="C29" s="7"/>
      <c r="D29" s="7">
        <v>5</v>
      </c>
      <c r="E29" s="7"/>
      <c r="F29" s="7"/>
      <c r="G29" s="8"/>
      <c r="H29" s="7">
        <v>0</v>
      </c>
    </row>
    <row r="30" spans="1:8" x14ac:dyDescent="0.15">
      <c r="A30" s="7"/>
      <c r="B30" s="10"/>
      <c r="C30" s="7"/>
      <c r="D30" s="7">
        <v>5</v>
      </c>
      <c r="E30" s="7"/>
      <c r="F30" s="7"/>
      <c r="G30" s="8"/>
      <c r="H30" s="7">
        <v>0</v>
      </c>
    </row>
    <row r="31" spans="1:8" x14ac:dyDescent="0.15">
      <c r="A31" s="7"/>
      <c r="B31" s="10"/>
      <c r="C31" s="7"/>
      <c r="D31" s="7">
        <v>5</v>
      </c>
      <c r="E31" s="7"/>
      <c r="F31" s="7"/>
      <c r="G31" s="8"/>
      <c r="H31" s="7">
        <v>0</v>
      </c>
    </row>
    <row r="32" spans="1:8" x14ac:dyDescent="0.15">
      <c r="A32" s="7"/>
      <c r="B32" s="10"/>
      <c r="C32" s="7"/>
      <c r="D32" s="7">
        <v>5</v>
      </c>
      <c r="E32" s="7"/>
      <c r="F32" s="7"/>
      <c r="G32" s="8"/>
      <c r="H32" s="7">
        <v>0</v>
      </c>
    </row>
    <row r="33" spans="1:8" x14ac:dyDescent="0.15">
      <c r="A33" s="7"/>
      <c r="B33" s="10"/>
      <c r="C33" s="7"/>
      <c r="D33" s="7">
        <v>5</v>
      </c>
      <c r="E33" s="7"/>
      <c r="F33" s="7"/>
      <c r="G33" s="8"/>
      <c r="H33" s="7">
        <v>0</v>
      </c>
    </row>
    <row r="34" spans="1:8" x14ac:dyDescent="0.15">
      <c r="A34" s="7"/>
      <c r="B34" s="10"/>
      <c r="C34" s="7"/>
      <c r="D34" s="7">
        <v>5</v>
      </c>
      <c r="E34" s="7"/>
      <c r="F34" s="7"/>
      <c r="G34" s="8"/>
      <c r="H34" s="7">
        <v>0</v>
      </c>
    </row>
    <row r="35" spans="1:8" x14ac:dyDescent="0.15">
      <c r="A35" s="7"/>
      <c r="B35" s="10"/>
      <c r="C35" s="7"/>
      <c r="D35" s="7">
        <v>5</v>
      </c>
      <c r="E35" s="7"/>
      <c r="F35" s="7"/>
      <c r="G35" s="8"/>
      <c r="H35" s="7">
        <v>0</v>
      </c>
    </row>
    <row r="36" spans="1:8" x14ac:dyDescent="0.15">
      <c r="A36" s="7"/>
      <c r="B36" s="10"/>
      <c r="C36" s="7"/>
      <c r="D36" s="7">
        <v>5</v>
      </c>
      <c r="E36" s="7"/>
      <c r="F36" s="7"/>
      <c r="G36" s="8"/>
      <c r="H36" s="7">
        <v>0</v>
      </c>
    </row>
    <row r="37" spans="1:8" x14ac:dyDescent="0.15">
      <c r="A37" s="7"/>
      <c r="B37" s="10"/>
      <c r="C37" s="7"/>
      <c r="D37" s="7">
        <v>5</v>
      </c>
      <c r="E37" s="7"/>
      <c r="F37" s="7"/>
      <c r="G37" s="8"/>
      <c r="H37" s="7">
        <v>0</v>
      </c>
    </row>
    <row r="38" spans="1:8" x14ac:dyDescent="0.15">
      <c r="A38" s="7"/>
      <c r="B38" s="10"/>
      <c r="C38" s="7"/>
      <c r="D38" s="7">
        <v>5</v>
      </c>
      <c r="E38" s="7"/>
      <c r="F38" s="7"/>
      <c r="G38" s="8"/>
      <c r="H38" s="7">
        <v>0</v>
      </c>
    </row>
    <row r="39" spans="1:8" x14ac:dyDescent="0.15">
      <c r="A39" s="7"/>
      <c r="B39" s="10"/>
      <c r="C39" s="7"/>
      <c r="D39" s="7">
        <v>5</v>
      </c>
      <c r="E39" s="7"/>
      <c r="F39" s="7"/>
      <c r="G39" s="8"/>
      <c r="H39" s="7">
        <v>0</v>
      </c>
    </row>
    <row r="40" spans="1:8" x14ac:dyDescent="0.15">
      <c r="A40" s="7"/>
      <c r="B40" s="10"/>
      <c r="C40" s="7"/>
      <c r="D40" s="7">
        <v>5</v>
      </c>
      <c r="E40" s="7"/>
      <c r="F40" s="7"/>
      <c r="G40" s="8"/>
      <c r="H40" s="7">
        <v>0</v>
      </c>
    </row>
    <row r="41" spans="1:8" x14ac:dyDescent="0.15">
      <c r="A41" s="7"/>
      <c r="B41" s="10"/>
      <c r="C41" s="7"/>
      <c r="D41" s="7">
        <v>5</v>
      </c>
      <c r="E41" s="7"/>
      <c r="F41" s="7"/>
      <c r="G41" s="8"/>
      <c r="H41" s="7">
        <v>0</v>
      </c>
    </row>
    <row r="42" spans="1:8" x14ac:dyDescent="0.15">
      <c r="A42" s="7"/>
      <c r="B42" s="10"/>
      <c r="C42" s="7"/>
      <c r="D42" s="7">
        <v>5</v>
      </c>
      <c r="E42" s="7"/>
      <c r="F42" s="7"/>
      <c r="G42" s="8"/>
      <c r="H42" s="7">
        <v>0</v>
      </c>
    </row>
    <row r="43" spans="1:8" x14ac:dyDescent="0.15">
      <c r="A43" s="7"/>
      <c r="B43" s="10"/>
      <c r="C43" s="7"/>
      <c r="D43" s="7">
        <v>5</v>
      </c>
      <c r="E43" s="7"/>
      <c r="F43" s="7"/>
      <c r="G43" s="8"/>
      <c r="H43" s="7">
        <v>0</v>
      </c>
    </row>
    <row r="44" spans="1:8" x14ac:dyDescent="0.15">
      <c r="A44" s="7"/>
      <c r="B44" s="10"/>
      <c r="C44" s="7"/>
      <c r="D44" s="7">
        <v>5</v>
      </c>
      <c r="E44" s="7"/>
      <c r="F44" s="7"/>
      <c r="G44" s="8"/>
      <c r="H44" s="7">
        <v>0</v>
      </c>
    </row>
    <row r="45" spans="1:8" x14ac:dyDescent="0.15">
      <c r="A45" s="7"/>
      <c r="B45" s="10"/>
      <c r="C45" s="7"/>
      <c r="D45" s="7">
        <v>5</v>
      </c>
      <c r="E45" s="7"/>
      <c r="F45" s="7"/>
      <c r="G45" s="8"/>
      <c r="H45" s="7">
        <v>0</v>
      </c>
    </row>
    <row r="46" spans="1:8" x14ac:dyDescent="0.15">
      <c r="A46" s="7"/>
      <c r="B46" s="10"/>
      <c r="C46" s="7"/>
      <c r="D46" s="7">
        <v>5</v>
      </c>
      <c r="E46" s="7"/>
      <c r="F46" s="7"/>
      <c r="G46" s="8"/>
      <c r="H46" s="7">
        <v>0</v>
      </c>
    </row>
    <row r="47" spans="1:8" x14ac:dyDescent="0.15">
      <c r="A47" s="7"/>
      <c r="B47" s="10"/>
      <c r="C47" s="7"/>
      <c r="D47" s="7">
        <v>5</v>
      </c>
      <c r="E47" s="7"/>
      <c r="F47" s="7"/>
      <c r="G47" s="8"/>
      <c r="H47" s="7">
        <v>0</v>
      </c>
    </row>
    <row r="48" spans="1:8" x14ac:dyDescent="0.15">
      <c r="A48" s="7"/>
      <c r="B48" s="10"/>
      <c r="C48" s="7"/>
      <c r="D48" s="7">
        <v>5</v>
      </c>
      <c r="E48" s="7"/>
      <c r="F48" s="7"/>
      <c r="G48" s="8"/>
      <c r="H48" s="7">
        <v>0</v>
      </c>
    </row>
    <row r="49" spans="1:14" x14ac:dyDescent="0.15">
      <c r="A49" s="7"/>
      <c r="B49" s="10"/>
      <c r="C49" s="7"/>
      <c r="D49" s="7">
        <v>5</v>
      </c>
      <c r="E49" s="7"/>
      <c r="F49" s="7"/>
      <c r="G49" s="8"/>
      <c r="H49" s="7">
        <v>0</v>
      </c>
    </row>
    <row r="50" spans="1:14" x14ac:dyDescent="0.15">
      <c r="A50" s="7"/>
      <c r="B50" s="10"/>
      <c r="C50" s="7"/>
      <c r="D50" s="7">
        <v>5</v>
      </c>
      <c r="E50" s="7"/>
      <c r="F50" s="7"/>
      <c r="G50" s="8"/>
      <c r="H50" s="7">
        <v>0</v>
      </c>
    </row>
    <row r="51" spans="1:14" x14ac:dyDescent="0.15">
      <c r="A51" s="7"/>
      <c r="B51" s="10"/>
      <c r="C51" s="7"/>
      <c r="D51" s="7">
        <v>5</v>
      </c>
      <c r="E51" s="7"/>
      <c r="F51" s="7"/>
      <c r="G51" s="8"/>
      <c r="H51" s="7">
        <v>0</v>
      </c>
    </row>
    <row r="52" spans="1:14" x14ac:dyDescent="0.15">
      <c r="A52" s="7"/>
      <c r="B52" s="10"/>
      <c r="C52" s="7"/>
      <c r="D52" s="7">
        <v>5</v>
      </c>
      <c r="E52" s="7"/>
      <c r="F52" s="7"/>
      <c r="G52" s="8"/>
      <c r="H52" s="7">
        <v>0</v>
      </c>
    </row>
    <row r="53" spans="1:14" x14ac:dyDescent="0.15">
      <c r="A53" s="7"/>
      <c r="B53" s="10"/>
      <c r="C53" s="7"/>
      <c r="D53" s="7">
        <v>5</v>
      </c>
      <c r="E53" s="7"/>
      <c r="F53" s="7"/>
      <c r="G53" s="8"/>
      <c r="H53" s="7">
        <v>0</v>
      </c>
    </row>
    <row r="54" spans="1:14" x14ac:dyDescent="0.15">
      <c r="A54" s="7"/>
      <c r="B54" s="10"/>
      <c r="C54" s="7"/>
      <c r="D54" s="7">
        <v>5</v>
      </c>
      <c r="E54" s="7"/>
      <c r="F54" s="7"/>
      <c r="G54" s="8"/>
      <c r="H54" s="7">
        <v>0</v>
      </c>
    </row>
    <row r="55" spans="1:14" x14ac:dyDescent="0.15">
      <c r="A55" s="7"/>
      <c r="B55" s="10"/>
      <c r="C55" s="7"/>
      <c r="D55" s="7">
        <v>5</v>
      </c>
      <c r="E55" s="7"/>
      <c r="F55" s="7"/>
      <c r="G55" s="8"/>
      <c r="H55" s="7">
        <v>0</v>
      </c>
    </row>
    <row r="56" spans="1:14" x14ac:dyDescent="0.15">
      <c r="A56" s="7"/>
      <c r="B56" s="10"/>
      <c r="C56" s="7"/>
      <c r="D56" s="7">
        <v>5</v>
      </c>
      <c r="E56" s="7"/>
      <c r="F56" s="7"/>
      <c r="G56" s="8"/>
      <c r="H56" s="7">
        <v>0</v>
      </c>
    </row>
    <row r="57" spans="1:14" x14ac:dyDescent="0.15">
      <c r="A57" s="7"/>
      <c r="B57" s="10"/>
      <c r="C57" s="7"/>
      <c r="D57" s="7">
        <v>5</v>
      </c>
      <c r="E57" s="7"/>
      <c r="F57" s="7"/>
      <c r="G57" s="8"/>
      <c r="H57" s="7">
        <v>0</v>
      </c>
    </row>
    <row r="58" spans="1:14" x14ac:dyDescent="0.15">
      <c r="A58" s="7"/>
      <c r="B58" s="10"/>
      <c r="C58" s="7"/>
      <c r="D58" s="7">
        <v>5</v>
      </c>
      <c r="E58" s="7"/>
      <c r="F58" s="7"/>
      <c r="G58" s="8"/>
      <c r="H58" s="7">
        <v>0</v>
      </c>
    </row>
    <row r="59" spans="1:14" x14ac:dyDescent="0.15">
      <c r="A59" s="7"/>
      <c r="B59" s="10"/>
      <c r="C59" s="7"/>
      <c r="D59" s="7">
        <v>5</v>
      </c>
      <c r="E59" s="7"/>
      <c r="F59" s="7"/>
      <c r="G59" s="8"/>
      <c r="H59" s="7">
        <v>0</v>
      </c>
    </row>
    <row r="60" spans="1:14" x14ac:dyDescent="0.15">
      <c r="A60" s="7"/>
      <c r="B60" s="10"/>
      <c r="C60" s="7"/>
      <c r="D60" s="7">
        <v>5</v>
      </c>
      <c r="E60" s="7"/>
      <c r="F60" s="7"/>
      <c r="G60" s="8"/>
      <c r="H60" s="7">
        <v>0</v>
      </c>
    </row>
    <row r="61" spans="1:14" x14ac:dyDescent="0.15">
      <c r="A61" s="5"/>
      <c r="B61" s="11"/>
      <c r="C61" s="5"/>
      <c r="D61" s="5">
        <v>5</v>
      </c>
      <c r="E61" s="5"/>
      <c r="F61" s="5"/>
      <c r="G61" s="9"/>
      <c r="H61" s="5">
        <v>0</v>
      </c>
      <c r="I61" s="5"/>
      <c r="J61" s="5"/>
      <c r="K61" s="5"/>
      <c r="L61" s="5"/>
      <c r="M61" s="5"/>
      <c r="N61" s="5"/>
    </row>
  </sheetData>
  <phoneticPr fontId="2"/>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大会申込書</vt:lpstr>
      <vt:lpstr>個人申込書</vt:lpstr>
      <vt:lpstr>メール</vt:lpstr>
      <vt:lpstr>団体</vt:lpstr>
      <vt:lpstr>所属1</vt:lpstr>
      <vt:lpstr>選手</vt:lpstr>
      <vt:lpstr>エントリー</vt:lpstr>
      <vt:lpstr>チーム</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Otsuki18</cp:lastModifiedBy>
  <cp:lastPrinted>2022-02-07T02:34:16Z</cp:lastPrinted>
  <dcterms:created xsi:type="dcterms:W3CDTF">2003-04-18T11:12:20Z</dcterms:created>
  <dcterms:modified xsi:type="dcterms:W3CDTF">2022-02-07T02:37:27Z</dcterms:modified>
</cp:coreProperties>
</file>