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showInkAnnotation="0" codeName="ThisWorkbook"/>
  <mc:AlternateContent xmlns:mc="http://schemas.openxmlformats.org/markup-compatibility/2006">
    <mc:Choice Requires="x15">
      <x15ac:absPath xmlns:x15ac="http://schemas.microsoft.com/office/spreadsheetml/2010/11/ac" url="D:\2022プログラム\220220_なみはやマスターズ\02_エントリーファイル\原本\"/>
    </mc:Choice>
  </mc:AlternateContent>
  <xr:revisionPtr revIDLastSave="0" documentId="13_ncr:1_{AC38561C-B379-4DA7-8D1B-4A45B56FF4EF}" xr6:coauthVersionLast="47" xr6:coauthVersionMax="47" xr10:uidLastSave="{00000000-0000-0000-0000-000000000000}"/>
  <workbookProtection workbookAlgorithmName="SHA-512" workbookHashValue="stjwkJt6zB85abUUtpa6u+NQ/ftKsCxGuuS7ylUr4hHvBvHDIiqSKC2PuWDIBhHQO7TOfRYd3muilkX21CEXxg==" workbookSaltValue="063ZV0BlSQoOj8fcL5rSvw==" workbookSpinCount="100000" lockStructure="1"/>
  <bookViews>
    <workbookView xWindow="14610" yWindow="60" windowWidth="13905" windowHeight="15000" tabRatio="650" xr2:uid="{00000000-000D-0000-FFFF-FFFF00000000}"/>
  </bookViews>
  <sheets>
    <sheet name="大会申込書" sheetId="18" r:id="rId1"/>
    <sheet name="個人申込書" sheetId="19"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個人申込書!$A$1:$X$49</definedName>
    <definedName name="_xlnm.Print_Area" localSheetId="0">大会申込書!$A$1:$AD$42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46" i="18" l="1"/>
  <c r="AI47" i="18"/>
  <c r="AI48" i="18"/>
  <c r="AI49" i="18"/>
  <c r="AI50" i="18"/>
  <c r="AI51" i="18"/>
  <c r="AI52" i="18"/>
  <c r="AI53" i="18"/>
  <c r="AI54" i="18"/>
  <c r="AI55" i="18"/>
  <c r="AI56" i="18"/>
  <c r="AI57" i="18"/>
  <c r="AI58" i="18"/>
  <c r="AI59" i="18"/>
  <c r="AI60" i="18"/>
  <c r="AI61" i="18"/>
  <c r="AI62" i="18"/>
  <c r="AI45" i="18"/>
  <c r="AI63" i="18"/>
  <c r="AI64" i="18"/>
  <c r="AI65" i="18"/>
  <c r="AI66" i="18"/>
  <c r="AI67" i="18"/>
  <c r="AI68" i="18"/>
  <c r="AI69" i="18"/>
  <c r="AI70" i="18"/>
  <c r="AI71" i="18"/>
  <c r="AI72" i="18"/>
  <c r="AI73" i="18"/>
  <c r="AI74" i="18"/>
  <c r="AI75" i="18"/>
  <c r="AI76" i="18"/>
  <c r="AI77" i="18"/>
  <c r="AI78" i="18"/>
  <c r="AI79" i="18"/>
  <c r="AI80" i="18"/>
  <c r="AM64" i="18"/>
  <c r="AM65" i="18"/>
  <c r="AM66" i="18"/>
  <c r="AM67" i="18"/>
  <c r="AM68" i="18"/>
  <c r="AM69" i="18"/>
  <c r="AM70" i="18"/>
  <c r="AM71" i="18"/>
  <c r="AM72" i="18"/>
  <c r="AM73" i="18"/>
  <c r="AM74" i="18"/>
  <c r="AM75" i="18"/>
  <c r="AM76" i="18"/>
  <c r="AM77" i="18"/>
  <c r="AM78" i="18"/>
  <c r="AM79" i="18"/>
  <c r="AM80" i="18"/>
  <c r="AM63" i="18"/>
  <c r="AM21" i="18"/>
  <c r="AM20" i="18"/>
  <c r="F44" i="19"/>
  <c r="F19" i="19"/>
  <c r="B2" i="9"/>
  <c r="A21" i="19"/>
  <c r="O38" i="19"/>
  <c r="O13" i="19"/>
  <c r="AJ20" i="18"/>
  <c r="B2" i="13"/>
  <c r="AJ21" i="18"/>
  <c r="B3" i="13"/>
  <c r="AK21" i="18"/>
  <c r="C3" i="13"/>
  <c r="AK20" i="18"/>
  <c r="AI21" i="18"/>
  <c r="AI20" i="18"/>
  <c r="A46" i="19"/>
  <c r="V29" i="18"/>
  <c r="AK18" i="18"/>
  <c r="G26" i="18"/>
  <c r="L26" i="18"/>
  <c r="V26" i="18"/>
  <c r="R29" i="18"/>
  <c r="T3" i="7"/>
  <c r="AH9" i="18"/>
  <c r="B38" i="19"/>
  <c r="B13" i="19"/>
  <c r="B2" i="11"/>
  <c r="C2" i="11"/>
  <c r="O3" i="7"/>
  <c r="N3" i="7"/>
  <c r="S3" i="7"/>
  <c r="R3" i="7"/>
  <c r="Q3" i="7"/>
  <c r="P3" i="7"/>
  <c r="M3" i="7"/>
  <c r="L3" i="7"/>
  <c r="K3" i="7"/>
  <c r="L25" i="18"/>
  <c r="E3" i="7"/>
  <c r="A2" i="9"/>
  <c r="A3" i="18"/>
  <c r="G3" i="7"/>
  <c r="G25" i="18"/>
  <c r="D3" i="7"/>
  <c r="H3" i="7"/>
  <c r="AL21" i="18"/>
  <c r="AL20" i="18"/>
  <c r="F2" i="12"/>
  <c r="C3" i="7"/>
  <c r="B3" i="7"/>
  <c r="B2" i="12"/>
  <c r="D2" i="12"/>
  <c r="E2" i="12"/>
  <c r="AI18" i="18"/>
  <c r="A32" i="19"/>
  <c r="C2" i="12"/>
  <c r="A7" i="19"/>
  <c r="V25" i="18"/>
  <c r="AK19" i="18"/>
  <c r="AI19" i="18"/>
  <c r="AH21" i="18"/>
  <c r="AH20" i="18"/>
  <c r="J3" i="7"/>
  <c r="U37" i="18"/>
  <c r="A2" i="11"/>
  <c r="G2" i="12"/>
  <c r="Q19" i="19"/>
  <c r="G3" i="13"/>
  <c r="F3" i="13"/>
  <c r="A3" i="13"/>
  <c r="D3" i="13"/>
  <c r="Q44" i="19"/>
  <c r="F3" i="7"/>
  <c r="I3" i="7"/>
  <c r="G2" i="13"/>
  <c r="A2" i="13"/>
  <c r="D2" i="13"/>
  <c r="F2" i="13"/>
  <c r="C2" i="13"/>
  <c r="L2" i="13"/>
</calcChain>
</file>

<file path=xl/sharedStrings.xml><?xml version="1.0" encoding="utf-8"?>
<sst xmlns="http://schemas.openxmlformats.org/spreadsheetml/2006/main" count="189" uniqueCount="142">
  <si>
    <t>〒</t>
    <phoneticPr fontId="2"/>
  </si>
  <si>
    <t>姓</t>
    <rPh sb="0" eb="1">
      <t>セイ</t>
    </rPh>
    <phoneticPr fontId="2"/>
  </si>
  <si>
    <t>名</t>
    <rPh sb="0" eb="1">
      <t>ナ</t>
    </rPh>
    <phoneticPr fontId="2"/>
  </si>
  <si>
    <t>種目</t>
    <rPh sb="0" eb="2">
      <t>シュモク</t>
    </rPh>
    <phoneticPr fontId="2"/>
  </si>
  <si>
    <t>年齢</t>
    <rPh sb="0" eb="2">
      <t>ネンレイ</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</si>
  <si>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</si>
  <si>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</si>
  <si>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</si>
  <si>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</si>
  <si>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</si>
  <si>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</si>
  <si>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</si>
  <si>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</si>
  <si>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</si>
  <si>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</si>
  <si>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</si>
  <si>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</si>
  <si>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</si>
  <si>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</si>
  <si>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</si>
  <si>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</si>
  <si>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</si>
  <si>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</si>
  <si>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</si>
  <si>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</si>
  <si>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</si>
  <si>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</si>
  <si>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</si>
  <si>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</si>
  <si>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</si>
  <si>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</si>
  <si>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</si>
  <si>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</si>
  <si>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</si>
  <si>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</si>
  <si>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</si>
  <si>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</si>
  <si>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</si>
  <si>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</si>
  <si>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</si>
  <si>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</si>
  <si>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</si>
  <si>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</si>
  <si>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</si>
  <si>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</si>
  <si>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</si>
  <si>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</si>
  <si>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</si>
  <si>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</si>
  <si>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</si>
  <si>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</si>
  <si>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</si>
  <si>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</si>
  <si>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</si>
  <si>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</si>
  <si>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</si>
  <si>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</si>
  <si>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</si>
  <si>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チーム
ＩＤ</t>
    <phoneticPr fontId="6"/>
  </si>
  <si>
    <t>チーム
略称</t>
    <rPh sb="4" eb="6">
      <t>リャクショウ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</si>
  <si>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</si>
  <si>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</si>
  <si>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</si>
  <si>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</si>
  <si>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責任者名（氏名）</t>
    <rPh sb="0" eb="3">
      <t>セキニンシャ</t>
    </rPh>
    <rPh sb="3" eb="4">
      <t>メイ</t>
    </rPh>
    <rPh sb="5" eb="6">
      <t>シ</t>
    </rPh>
    <rPh sb="6" eb="7">
      <t>ナ</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</si>
  <si>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</si>
  <si>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</si>
  <si>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</si>
  <si>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</si>
  <si>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</si>
  <si>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</si>
  <si>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</si>
  <si>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</si>
  <si>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</si>
  <si>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</si>
  <si>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t>
    <phoneticPr fontId="6"/>
  </si>
  <si>
    <t>＝</t>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</si>
  <si>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</si>
  <si>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</si>
  <si>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</si>
  <si>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</si>
  <si>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</si>
  <si>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</si>
  <si>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</si>
  <si>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</si>
  <si>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</si>
  <si>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</si>
  <si>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＊登録者シールを貼ってください</t>
    <rPh sb="1" eb="4">
      <t>トウロクシャ</t>
    </rPh>
    <rPh sb="8" eb="9">
      <t>ハ</t>
    </rPh>
    <phoneticPr fontId="28"/>
  </si>
  <si>
    <t>＊大会当日緊急時の連絡先</t>
    <rPh sb="1" eb="3">
      <t>タイカイ</t>
    </rPh>
    <rPh sb="3" eb="5">
      <t>トウジツ</t>
    </rPh>
    <rPh sb="5" eb="7">
      <t>キンキュウ</t>
    </rPh>
    <rPh sb="7" eb="8">
      <t>ジ</t>
    </rPh>
    <rPh sb="9" eb="11">
      <t>レンラク</t>
    </rPh>
    <rPh sb="11" eb="12">
      <t>サキ</t>
    </rPh>
    <phoneticPr fontId="28"/>
  </si>
  <si>
    <t>電話番号（携帯可）</t>
    <rPh sb="0" eb="2">
      <t>デンワ</t>
    </rPh>
    <rPh sb="2" eb="4">
      <t>バンゴウ</t>
    </rPh>
    <rPh sb="5" eb="7">
      <t>ケイタイ</t>
    </rPh>
    <rPh sb="7" eb="8">
      <t>カ</t>
    </rPh>
    <phoneticPr fontId="28"/>
  </si>
  <si>
    <t>氏名（本人以外）</t>
    <rPh sb="0" eb="2">
      <t>シメイ</t>
    </rPh>
    <rPh sb="3" eb="5">
      <t>ホンニン</t>
    </rPh>
    <rPh sb="5" eb="7">
      <t>イガイ</t>
    </rPh>
    <phoneticPr fontId="28"/>
  </si>
  <si>
    <t>親　 族 ・ 責任者
その他　　　　　　</t>
    <rPh sb="0" eb="1">
      <t>オヤ</t>
    </rPh>
    <rPh sb="3" eb="4">
      <t>ゾク</t>
    </rPh>
    <rPh sb="7" eb="10">
      <t>セキニンシャ</t>
    </rPh>
    <rPh sb="13" eb="14">
      <t>タ</t>
    </rPh>
    <phoneticPr fontId="28"/>
  </si>
  <si>
    <t>組</t>
    <phoneticPr fontId="6"/>
  </si>
  <si>
    <t>レーン</t>
    <phoneticPr fontId="6"/>
  </si>
  <si>
    <t>氏　　名</t>
    <rPh sb="0" eb="1">
      <t>シ</t>
    </rPh>
    <rPh sb="3" eb="4">
      <t>ナ</t>
    </rPh>
    <phoneticPr fontId="6"/>
  </si>
  <si>
    <t>個人ID番号</t>
    <rPh sb="0" eb="2">
      <t>コジン</t>
    </rPh>
    <rPh sb="4" eb="6">
      <t>バンゴウ</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</si>
  <si>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</si>
  <si>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</si>
  <si>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</si>
  <si>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</si>
  <si>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</si>
  <si>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</si>
  <si>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</si>
  <si>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</si>
  <si>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</si>
  <si>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</si>
  <si>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</si>
  <si>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</si>
  <si>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※期日（参加日）</t>
    <rPh sb="1" eb="3">
      <t>キジツ</t>
    </rPh>
    <rPh sb="4" eb="6">
      <t>サンカ</t>
    </rPh>
    <rPh sb="6" eb="7">
      <t>ヒ</t>
    </rPh>
    <phoneticPr fontId="6"/>
  </si>
  <si>
    <t>＜登録者シール貼付位置＞
個人ＩＤ・所属・氏名・性別・年齢が記載された</t>
    <phoneticPr fontId="2"/>
  </si>
  <si>
    <t>＊参加種目</t>
    <rPh sb="1" eb="5">
      <t>サンカシュモク</t>
    </rPh>
    <phoneticPr fontId="28"/>
  </si>
  <si>
    <t>備考</t>
    <rPh sb="0" eb="2">
      <t>ビコウ</t>
    </rPh>
    <phoneticPr fontId="2"/>
  </si>
  <si>
    <r>
      <t>備考　</t>
    </r>
    <r>
      <rPr>
        <b/>
        <sz val="11"/>
        <color theme="0"/>
        <rFont val="ＭＳ ゴシック"/>
        <family val="3"/>
        <charset val="128"/>
      </rPr>
      <t>※連絡事項がございましたら本欄に入力してください。</t>
    </r>
    <rPh sb="0" eb="2">
      <t>ビコウ</t>
    </rPh>
    <rPh sb="4" eb="8">
      <t>レンラクジコウ</t>
    </rPh>
    <rPh sb="16" eb="18">
      <t>ホンラン</t>
    </rPh>
    <rPh sb="19" eb="21">
      <t>ニュウリョク</t>
    </rPh>
    <phoneticPr fontId="6"/>
  </si>
  <si>
    <t>2021年度のシールを貼ってください。</t>
    <phoneticPr fontId="2"/>
  </si>
  <si>
    <t>2021度のシールを貼ってください。</t>
    <phoneticPr fontId="2"/>
  </si>
  <si>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</si>
  <si>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</si>
  <si>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</si>
  <si>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</si>
  <si>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マスターズ登録者専用</t>
    <rPh sb="5" eb="7">
      <t>トウロク</t>
    </rPh>
    <rPh sb="7" eb="8">
      <t>シャ</t>
    </rPh>
    <rPh sb="8" eb="10">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</si>
  <si>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</si>
  <si>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</si>
  <si>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</si>
  <si>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</si>
  <si>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</si>
  <si>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</si>
  <si>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</si>
  <si>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</si>
  <si>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</si>
  <si>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</si>
  <si>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</si>
  <si>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</si>
  <si>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</si>
  <si>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</si>
  <si>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</si>
  <si>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800m　　　４，０００円</t>
    <rPh sb="12" eb="13">
      <t>エン</t>
    </rPh>
    <phoneticPr fontId="6"/>
  </si>
  <si>
    <t>プロNo</t>
    <phoneticPr fontId="2"/>
  </si>
  <si>
    <t>プログラムNo.</t>
    <phoneticPr fontId="2"/>
  </si>
  <si>
    <t>Ver1.0</t>
    <phoneticPr fontId="2"/>
  </si>
  <si>
    <t>なみはやマスターズ公認記録会２０２２</t>
    <rPh sb="9" eb="14">
      <t>コウニンキロクカイ</t>
    </rPh>
    <phoneticPr fontId="2"/>
  </si>
  <si>
    <t>　　　　　１，８００円</t>
    <rPh sb="10" eb="11">
      <t>エン</t>
    </rPh>
    <phoneticPr fontId="6"/>
  </si>
  <si>
    <t>namihaya2022@tdsystem.co.jp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</si>
</sst>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100]0.00;0&quot;:&quot;00.00"/>
    <numFmt numFmtId="177" formatCode="yyyy&quot;年&quot;m&quot;月&quot;d&quot;日(&quot;aaa&quot;)&quot;"/>
    <numFmt numFmtId="178" formatCode="[$-F800]dddd\,\ mmmm\ dd\,\ yyyy"/>
    <numFmt numFmtId="179" formatCode="[&lt;100]&quot;  : &quot;0\ .\ 00;0&quot; : &quot;00\ .\ 00"/>
  </numFmts>
  <fonts count="51"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b/>
      <sz val="14"/>
      <name val="ＭＳ Ｐゴシック"/>
      <family val="3"/>
      <charset val="128"/>
    </font>
    <font>
      <b/>
      <sz val="12"/>
      <name val="ＭＳ Ｐゴシック"/>
      <family val="3"/>
      <charset val="128"/>
    </font>
    <font>
      <b/>
      <sz val="16"/>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sz val="24"/>
      <name val="ＭＳ ゴシック"/>
      <family val="3"/>
      <charset val="128"/>
    </font>
    <font>
      <b/>
      <sz val="20"/>
      <name val="ＭＳ 明朝"/>
      <family val="1"/>
      <charset val="128"/>
    </font>
    <font>
      <b/>
      <sz val="22"/>
      <name val="ＭＳ 明朝"/>
      <family val="1"/>
      <charset val="128"/>
    </font>
    <font>
      <b/>
      <sz val="24"/>
      <name val="ＭＳ 明朝"/>
      <family val="1"/>
      <charset val="128"/>
    </font>
    <font>
      <sz val="20"/>
      <name val="ＭＳ Ｐゴシック"/>
      <family val="3"/>
      <charset val="128"/>
    </font>
    <font>
      <sz val="14"/>
      <name val="ＭＳ Ｐゴシック"/>
      <family val="3"/>
      <charset val="128"/>
    </font>
    <font>
      <sz val="16"/>
      <name val="ＭＳ Ｐゴシック"/>
      <family val="3"/>
      <charset val="128"/>
      <scheme val="minor"/>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8"/>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59">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Border="1">
      <alignment vertical="center"/>
    </xf>
    <xf numFmtId="1" fontId="0" fillId="0" borderId="0" xfId="0" applyNumberFormat="1" applyBorder="1">
      <alignment vertical="center"/>
    </xf>
    <xf numFmtId="1" fontId="0" fillId="0" borderId="4" xfId="0" applyNumberFormat="1" applyBorder="1">
      <alignment vertical="center"/>
    </xf>
    <xf numFmtId="49" fontId="0" fillId="0" borderId="0"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1" fillId="0" borderId="11" xfId="0" applyFont="1" applyFill="1" applyBorder="1" applyProtection="1">
      <alignment vertical="center"/>
    </xf>
    <xf numFmtId="0" fontId="1" fillId="0" borderId="12" xfId="0" applyFont="1" applyFill="1" applyBorder="1" applyProtection="1">
      <alignment vertical="center"/>
    </xf>
    <xf numFmtId="0" fontId="0" fillId="0" borderId="12" xfId="0" applyFont="1" applyFill="1" applyBorder="1" applyProtection="1">
      <alignment vertical="center"/>
    </xf>
    <xf numFmtId="0" fontId="0" fillId="3" borderId="0" xfId="0" applyFill="1"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0" fillId="0" borderId="0" xfId="0" applyFill="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pplyFill="1" applyProtection="1">
      <alignment vertical="center"/>
    </xf>
    <xf numFmtId="177" fontId="3" fillId="0" borderId="0" xfId="0" applyNumberFormat="1" applyFont="1" applyFill="1" applyProtection="1">
      <alignment vertical="center"/>
    </xf>
    <xf numFmtId="0" fontId="5" fillId="0" borderId="6" xfId="0" applyFont="1" applyFill="1" applyBorder="1" applyAlignment="1" applyProtection="1">
      <alignment horizontal="right" vertical="center"/>
    </xf>
    <xf numFmtId="0" fontId="0" fillId="0" borderId="0" xfId="0" applyNumberFormat="1">
      <alignment vertical="center"/>
    </xf>
    <xf numFmtId="0" fontId="15" fillId="0" borderId="0" xfId="3" applyFont="1" applyProtection="1">
      <alignment vertical="center"/>
    </xf>
    <xf numFmtId="0" fontId="16" fillId="0" borderId="0" xfId="3" applyFont="1" applyProtection="1">
      <alignment vertical="center"/>
    </xf>
    <xf numFmtId="0" fontId="17" fillId="0" borderId="0" xfId="3" applyFont="1" applyProtection="1">
      <alignment vertical="center"/>
    </xf>
    <xf numFmtId="0" fontId="16" fillId="0" borderId="7" xfId="3" applyFont="1" applyBorder="1" applyProtection="1">
      <alignment vertical="center"/>
    </xf>
    <xf numFmtId="0" fontId="17" fillId="0" borderId="6" xfId="3" applyFont="1" applyBorder="1" applyProtection="1">
      <alignment vertical="center"/>
    </xf>
    <xf numFmtId="0" fontId="19" fillId="5" borderId="7" xfId="3" applyFont="1" applyFill="1" applyBorder="1" applyAlignment="1" applyProtection="1">
      <alignment horizontal="left" vertical="center"/>
    </xf>
    <xf numFmtId="0" fontId="19" fillId="5" borderId="6" xfId="3" applyFont="1" applyFill="1" applyBorder="1" applyAlignment="1" applyProtection="1">
      <alignment horizontal="left" vertical="center"/>
    </xf>
    <xf numFmtId="0" fontId="19" fillId="5" borderId="8" xfId="3" applyFont="1" applyFill="1" applyBorder="1" applyAlignment="1" applyProtection="1">
      <alignment horizontal="left" vertical="center"/>
    </xf>
    <xf numFmtId="0" fontId="20" fillId="0" borderId="6" xfId="3" applyFont="1" applyBorder="1" applyAlignment="1" applyProtection="1">
      <alignment vertical="center"/>
    </xf>
    <xf numFmtId="0" fontId="37" fillId="0" borderId="0" xfId="3" applyFont="1" applyProtection="1">
      <alignment vertical="center"/>
    </xf>
    <xf numFmtId="0" fontId="38" fillId="0" borderId="1" xfId="3" applyFont="1" applyBorder="1" applyProtection="1">
      <alignment vertical="center"/>
    </xf>
    <xf numFmtId="0" fontId="21" fillId="0" borderId="0" xfId="3" applyFont="1" applyAlignment="1" applyProtection="1"/>
    <xf numFmtId="0" fontId="18" fillId="0" borderId="6" xfId="3" applyFont="1" applyBorder="1" applyProtection="1">
      <alignment vertical="center"/>
    </xf>
    <xf numFmtId="0" fontId="18" fillId="0" borderId="8" xfId="3" applyFont="1" applyBorder="1" applyAlignment="1" applyProtection="1">
      <alignment horizontal="right" vertical="center"/>
    </xf>
    <xf numFmtId="0" fontId="18" fillId="0" borderId="0" xfId="3" applyFont="1" applyProtection="1">
      <alignment vertical="center"/>
    </xf>
    <xf numFmtId="0" fontId="18" fillId="0" borderId="12" xfId="3" applyFont="1" applyBorder="1" applyAlignment="1" applyProtection="1">
      <alignment horizontal="right" vertical="center"/>
    </xf>
    <xf numFmtId="0" fontId="23" fillId="5" borderId="6" xfId="3" applyFont="1" applyFill="1" applyBorder="1" applyAlignment="1" applyProtection="1">
      <alignment horizontal="left" vertical="center"/>
    </xf>
    <xf numFmtId="0" fontId="19" fillId="5" borderId="10" xfId="3" applyFont="1" applyFill="1" applyBorder="1" applyAlignment="1" applyProtection="1">
      <alignment horizontal="left" vertical="center"/>
    </xf>
    <xf numFmtId="0" fontId="19" fillId="5" borderId="3" xfId="3" applyFont="1" applyFill="1" applyBorder="1" applyAlignment="1" applyProtection="1">
      <alignment horizontal="left" vertical="center"/>
    </xf>
    <xf numFmtId="0" fontId="23" fillId="5" borderId="3" xfId="3" applyFont="1" applyFill="1" applyBorder="1" applyAlignment="1" applyProtection="1">
      <alignment horizontal="left" vertical="center"/>
    </xf>
    <xf numFmtId="0" fontId="19" fillId="5" borderId="11" xfId="3" applyFont="1" applyFill="1" applyBorder="1" applyAlignment="1" applyProtection="1">
      <alignment horizontal="left" vertical="center"/>
    </xf>
    <xf numFmtId="0" fontId="25" fillId="0" borderId="0" xfId="3" applyFont="1" applyAlignment="1" applyProtection="1">
      <alignment horizontal="left" vertical="center"/>
    </xf>
    <xf numFmtId="0" fontId="26" fillId="0" borderId="0" xfId="3" applyFont="1" applyAlignment="1" applyProtection="1">
      <alignment horizontal="left" vertical="center"/>
    </xf>
    <xf numFmtId="0" fontId="25" fillId="0" borderId="12" xfId="3" applyFont="1" applyBorder="1" applyAlignment="1" applyProtection="1">
      <alignment horizontal="left" vertical="center"/>
    </xf>
    <xf numFmtId="0" fontId="25" fillId="0" borderId="4" xfId="3" applyFont="1" applyBorder="1" applyAlignment="1" applyProtection="1">
      <alignment horizontal="left" vertical="center"/>
    </xf>
    <xf numFmtId="0" fontId="26" fillId="0" borderId="4" xfId="3" applyFont="1" applyBorder="1" applyAlignment="1" applyProtection="1">
      <alignment horizontal="left" vertical="center"/>
    </xf>
    <xf numFmtId="0" fontId="18" fillId="0" borderId="3" xfId="3" applyFont="1" applyBorder="1" applyProtection="1">
      <alignment vertical="center"/>
    </xf>
    <xf numFmtId="0" fontId="18" fillId="0" borderId="8" xfId="3" applyFont="1" applyBorder="1" applyAlignment="1" applyProtection="1">
      <alignment vertical="center"/>
    </xf>
    <xf numFmtId="0" fontId="13" fillId="0" borderId="0" xfId="3" applyProtection="1">
      <alignment vertical="center"/>
    </xf>
    <xf numFmtId="178" fontId="0" fillId="0" borderId="0" xfId="0" applyNumberFormat="1">
      <alignment vertical="center"/>
    </xf>
    <xf numFmtId="0" fontId="13" fillId="0" borderId="0" xfId="3" applyAlignment="1" applyProtection="1"/>
    <xf numFmtId="0" fontId="27" fillId="0" borderId="0" xfId="3" applyFont="1" applyAlignment="1" applyProtection="1">
      <alignment horizontal="center" vertical="center"/>
    </xf>
    <xf numFmtId="0" fontId="13" fillId="0" borderId="13" xfId="3" applyBorder="1" applyProtection="1">
      <alignment vertical="center"/>
    </xf>
    <xf numFmtId="0" fontId="13" fillId="0" borderId="14" xfId="3" applyBorder="1" applyProtection="1">
      <alignment vertical="center"/>
    </xf>
    <xf numFmtId="0" fontId="13" fillId="0" borderId="15" xfId="3" applyBorder="1" applyProtection="1">
      <alignment vertical="center"/>
    </xf>
    <xf numFmtId="0" fontId="13" fillId="0" borderId="18" xfId="3" applyBorder="1" applyProtection="1">
      <alignment vertical="center"/>
    </xf>
    <xf numFmtId="0" fontId="13" fillId="0" borderId="4" xfId="3" applyBorder="1" applyProtection="1">
      <alignment vertical="center"/>
    </xf>
    <xf numFmtId="0" fontId="13" fillId="0" borderId="19" xfId="3" applyBorder="1" applyProtection="1">
      <alignment vertical="center"/>
    </xf>
    <xf numFmtId="0" fontId="13" fillId="0" borderId="16" xfId="3" applyBorder="1" applyProtection="1">
      <alignment vertical="center"/>
    </xf>
    <xf numFmtId="0" fontId="13" fillId="0" borderId="17" xfId="3" applyBorder="1" applyProtection="1">
      <alignment vertical="center"/>
    </xf>
    <xf numFmtId="0" fontId="13" fillId="0" borderId="20" xfId="3" applyBorder="1" applyProtection="1">
      <alignment vertical="center"/>
    </xf>
    <xf numFmtId="0" fontId="13" fillId="0" borderId="21" xfId="3" applyBorder="1" applyProtection="1">
      <alignment vertical="center"/>
    </xf>
    <xf numFmtId="0" fontId="13" fillId="0" borderId="22" xfId="3" applyBorder="1" applyProtection="1">
      <alignment vertical="center"/>
    </xf>
    <xf numFmtId="0" fontId="29" fillId="0" borderId="0" xfId="3" applyFont="1" applyAlignment="1" applyProtection="1">
      <alignment horizontal="center" vertical="center" wrapText="1"/>
    </xf>
    <xf numFmtId="0" fontId="30" fillId="0" borderId="0" xfId="3" applyFont="1" applyAlignment="1" applyProtection="1">
      <alignment horizontal="left" vertical="center" wrapText="1"/>
    </xf>
    <xf numFmtId="0" fontId="31" fillId="0" borderId="0" xfId="3" applyFont="1" applyProtection="1">
      <alignment vertical="center"/>
    </xf>
    <xf numFmtId="0" fontId="32" fillId="0" borderId="0" xfId="3" applyFont="1" applyProtection="1">
      <alignment vertical="center"/>
    </xf>
    <xf numFmtId="0" fontId="34" fillId="0" borderId="0" xfId="3" applyFont="1" applyAlignment="1" applyProtection="1"/>
    <xf numFmtId="0" fontId="32" fillId="0" borderId="0" xfId="3" applyFont="1" applyBorder="1" applyAlignment="1" applyProtection="1">
      <alignment vertical="center"/>
    </xf>
    <xf numFmtId="0" fontId="13" fillId="0" borderId="0" xfId="3" applyAlignment="1" applyProtection="1">
      <alignment horizontal="center"/>
    </xf>
    <xf numFmtId="0" fontId="11" fillId="0" borderId="0" xfId="3" applyFont="1" applyBorder="1" applyProtection="1">
      <alignment vertical="center"/>
    </xf>
    <xf numFmtId="0" fontId="11" fillId="0" borderId="0" xfId="3" applyFont="1" applyProtection="1">
      <alignment vertical="center"/>
    </xf>
    <xf numFmtId="0" fontId="11" fillId="0" borderId="0" xfId="3" applyFont="1" applyAlignment="1" applyProtection="1">
      <alignment horizontal="center" vertical="center"/>
    </xf>
    <xf numFmtId="0" fontId="11" fillId="0" borderId="0" xfId="3" applyFont="1" applyBorder="1" applyAlignment="1" applyProtection="1">
      <alignment vertical="center"/>
    </xf>
    <xf numFmtId="0" fontId="11" fillId="0" borderId="0" xfId="3" applyFont="1" applyBorder="1" applyAlignment="1" applyProtection="1">
      <alignment horizontal="center" vertical="center"/>
    </xf>
    <xf numFmtId="0" fontId="27" fillId="0" borderId="0" xfId="3" applyFont="1" applyAlignment="1" applyProtection="1">
      <alignment vertical="center" wrapText="1"/>
    </xf>
    <xf numFmtId="0" fontId="14" fillId="0" borderId="0" xfId="3" applyFont="1" applyAlignment="1" applyProtection="1">
      <alignment horizontal="center" vertical="center"/>
    </xf>
    <xf numFmtId="0" fontId="17" fillId="0" borderId="0" xfId="3" applyNumberFormat="1" applyFont="1" applyProtection="1">
      <alignment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11" fillId="0" borderId="0" xfId="0" applyFont="1" applyAlignment="1">
      <alignment horizontal="center" vertical="center"/>
    </xf>
    <xf numFmtId="0" fontId="10" fillId="0" borderId="0" xfId="3" applyFont="1" applyAlignment="1" applyProtection="1">
      <alignment vertical="center"/>
    </xf>
    <xf numFmtId="0" fontId="11" fillId="0" borderId="2" xfId="0" applyFont="1" applyBorder="1" applyAlignment="1">
      <alignment vertical="center"/>
    </xf>
    <xf numFmtId="0" fontId="1" fillId="0" borderId="3" xfId="0" applyFont="1" applyFill="1" applyBorder="1" applyProtection="1">
      <alignment vertical="center"/>
    </xf>
    <xf numFmtId="0" fontId="0" fillId="0" borderId="0" xfId="0" applyFill="1" applyBorder="1" applyProtection="1">
      <alignment vertical="center"/>
    </xf>
    <xf numFmtId="0" fontId="18" fillId="0" borderId="4" xfId="3" applyFont="1" applyBorder="1" applyProtection="1">
      <alignment vertical="center"/>
    </xf>
    <xf numFmtId="0" fontId="17" fillId="0" borderId="4" xfId="3" applyFont="1" applyBorder="1" applyProtection="1">
      <alignment vertical="center"/>
    </xf>
    <xf numFmtId="0" fontId="18" fillId="0" borderId="10" xfId="3" applyFont="1" applyBorder="1" applyProtection="1">
      <alignment vertical="center"/>
    </xf>
    <xf numFmtId="0" fontId="17" fillId="0" borderId="3" xfId="3" applyFont="1" applyBorder="1" applyProtection="1">
      <alignment vertical="center"/>
    </xf>
    <xf numFmtId="0" fontId="18" fillId="0" borderId="5" xfId="3" applyFont="1" applyBorder="1" applyProtection="1">
      <alignment vertical="center"/>
    </xf>
    <xf numFmtId="0" fontId="18" fillId="0" borderId="2" xfId="3" applyFont="1" applyBorder="1" applyProtection="1">
      <alignment vertical="center"/>
    </xf>
    <xf numFmtId="0" fontId="18" fillId="0" borderId="0" xfId="3" applyFont="1" applyBorder="1" applyProtection="1">
      <alignment vertical="center"/>
    </xf>
    <xf numFmtId="0" fontId="17" fillId="0" borderId="0" xfId="3" applyFont="1" applyBorder="1" applyProtection="1">
      <alignment vertical="center"/>
    </xf>
    <xf numFmtId="0" fontId="18" fillId="0" borderId="3" xfId="3" applyFont="1" applyBorder="1" applyAlignment="1" applyProtection="1">
      <alignment horizontal="right" vertical="center"/>
    </xf>
    <xf numFmtId="0" fontId="18" fillId="0" borderId="0" xfId="3" applyFont="1" applyBorder="1" applyAlignment="1" applyProtection="1">
      <alignment horizontal="right" vertical="center"/>
    </xf>
    <xf numFmtId="0" fontId="18" fillId="0" borderId="4" xfId="3" applyFont="1" applyBorder="1" applyAlignment="1" applyProtection="1">
      <alignment horizontal="right" vertical="center"/>
    </xf>
    <xf numFmtId="0" fontId="18" fillId="0" borderId="3" xfId="3" applyFont="1" applyBorder="1" applyAlignment="1" applyProtection="1">
      <alignment horizontal="center" vertical="center"/>
    </xf>
    <xf numFmtId="0" fontId="18" fillId="0" borderId="0" xfId="3" applyFont="1" applyBorder="1" applyAlignment="1" applyProtection="1">
      <alignment horizontal="center" vertical="center"/>
    </xf>
    <xf numFmtId="0" fontId="18" fillId="0" borderId="4" xfId="3" applyFont="1" applyBorder="1" applyAlignment="1" applyProtection="1">
      <alignment horizontal="center" vertical="center"/>
    </xf>
    <xf numFmtId="0" fontId="49" fillId="0" borderId="4" xfId="0" applyFont="1" applyBorder="1" applyAlignment="1">
      <alignment horizontal="left" vertical="center" wrapText="1"/>
    </xf>
    <xf numFmtId="0" fontId="49" fillId="0" borderId="9" xfId="0" applyFont="1" applyBorder="1" applyAlignment="1">
      <alignment horizontal="left"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7" xfId="3" applyFont="1" applyBorder="1" applyAlignment="1" applyProtection="1">
      <alignment horizontal="left" vertical="center" wrapText="1"/>
      <protection locked="0"/>
    </xf>
    <xf numFmtId="0" fontId="18" fillId="0" borderId="6" xfId="3" applyFont="1" applyBorder="1" applyAlignment="1" applyProtection="1">
      <alignment horizontal="left" vertical="center" wrapText="1"/>
      <protection locked="0"/>
    </xf>
    <xf numFmtId="0" fontId="18" fillId="0" borderId="8" xfId="3" applyFont="1" applyBorder="1" applyAlignment="1" applyProtection="1">
      <alignment horizontal="left" vertical="center" wrapText="1"/>
      <protection locked="0"/>
    </xf>
    <xf numFmtId="0" fontId="18" fillId="0" borderId="7" xfId="3" applyFont="1" applyBorder="1" applyAlignment="1" applyProtection="1">
      <alignment horizontal="center" vertical="center" shrinkToFit="1"/>
    </xf>
    <xf numFmtId="0" fontId="18" fillId="0" borderId="6" xfId="3" applyFont="1" applyBorder="1" applyAlignment="1" applyProtection="1">
      <alignment horizontal="center" vertical="center" shrinkToFit="1"/>
    </xf>
    <xf numFmtId="0" fontId="18" fillId="0" borderId="8" xfId="3" applyFont="1" applyBorder="1" applyAlignment="1" applyProtection="1">
      <alignment horizontal="center" vertical="center" shrinkToFit="1"/>
    </xf>
    <xf numFmtId="0" fontId="20" fillId="0" borderId="7" xfId="3" applyFont="1" applyBorder="1" applyAlignment="1" applyProtection="1">
      <alignment horizontal="center" vertical="center"/>
    </xf>
    <xf numFmtId="0" fontId="20" fillId="0" borderId="6" xfId="3" applyFont="1" applyBorder="1" applyAlignment="1" applyProtection="1">
      <alignment horizontal="center" vertical="center"/>
    </xf>
    <xf numFmtId="0" fontId="20" fillId="0" borderId="8" xfId="3" applyFont="1" applyBorder="1" applyAlignment="1" applyProtection="1">
      <alignment horizontal="center" vertical="center"/>
    </xf>
    <xf numFmtId="49" fontId="40" fillId="4" borderId="7" xfId="0" applyNumberFormat="1" applyFont="1" applyFill="1" applyBorder="1" applyAlignment="1" applyProtection="1">
      <alignment horizontal="center" vertical="center"/>
      <protection locked="0"/>
    </xf>
    <xf numFmtId="49" fontId="40" fillId="4" borderId="6" xfId="0" applyNumberFormat="1" applyFont="1" applyFill="1" applyBorder="1" applyAlignment="1" applyProtection="1">
      <alignment horizontal="center" vertical="center"/>
      <protection locked="0"/>
    </xf>
    <xf numFmtId="49" fontId="40" fillId="4" borderId="8" xfId="0" applyNumberFormat="1" applyFont="1" applyFill="1" applyBorder="1" applyAlignment="1" applyProtection="1">
      <alignment horizontal="center" vertical="center"/>
      <protection locked="0"/>
    </xf>
    <xf numFmtId="0" fontId="14" fillId="0" borderId="0" xfId="3" applyFont="1" applyAlignment="1" applyProtection="1">
      <alignment horizontal="center" vertical="center"/>
    </xf>
    <xf numFmtId="0" fontId="18" fillId="0" borderId="10" xfId="3" applyFont="1" applyBorder="1" applyAlignment="1" applyProtection="1">
      <alignment horizontal="center" vertical="center" wrapText="1"/>
    </xf>
    <xf numFmtId="0" fontId="18" fillId="0" borderId="11" xfId="3" applyFont="1" applyBorder="1" applyAlignment="1" applyProtection="1">
      <alignment horizontal="center" vertical="center"/>
    </xf>
    <xf numFmtId="0" fontId="18" fillId="0" borderId="7" xfId="3" applyFont="1" applyBorder="1" applyAlignment="1" applyProtection="1">
      <alignment horizontal="center" vertical="center" wrapText="1"/>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177" fontId="4" fillId="2" borderId="6" xfId="0" applyNumberFormat="1" applyFont="1" applyFill="1" applyBorder="1" applyAlignment="1" applyProtection="1">
      <alignment horizontal="left" vertical="center"/>
    </xf>
    <xf numFmtId="177" fontId="4" fillId="2" borderId="8" xfId="0" applyNumberFormat="1" applyFont="1" applyFill="1" applyBorder="1" applyAlignment="1" applyProtection="1">
      <alignment horizontal="left" vertical="center"/>
    </xf>
    <xf numFmtId="0" fontId="18" fillId="0" borderId="7" xfId="3" applyFont="1" applyBorder="1" applyAlignment="1" applyProtection="1">
      <alignment horizontal="center" vertical="center"/>
    </xf>
    <xf numFmtId="0" fontId="18" fillId="0" borderId="2" xfId="3" applyFont="1" applyBorder="1" applyAlignment="1" applyProtection="1">
      <alignment horizontal="center" vertical="center"/>
    </xf>
    <xf numFmtId="0" fontId="18" fillId="0" borderId="0" xfId="3" applyFont="1" applyAlignment="1" applyProtection="1">
      <alignment horizontal="center" vertical="center"/>
    </xf>
    <xf numFmtId="0" fontId="18" fillId="0" borderId="12" xfId="3" applyFont="1" applyBorder="1" applyAlignment="1" applyProtection="1">
      <alignment horizontal="center" vertical="center"/>
    </xf>
    <xf numFmtId="49" fontId="40" fillId="4" borderId="10" xfId="0" applyNumberFormat="1" applyFont="1" applyFill="1" applyBorder="1" applyAlignment="1" applyProtection="1">
      <alignment horizontal="center" vertical="center"/>
      <protection locked="0"/>
    </xf>
    <xf numFmtId="49" fontId="40" fillId="4" borderId="3" xfId="0" applyNumberFormat="1" applyFont="1" applyFill="1" applyBorder="1" applyAlignment="1" applyProtection="1">
      <alignment horizontal="center" vertical="center"/>
      <protection locked="0"/>
    </xf>
    <xf numFmtId="49" fontId="40" fillId="4" borderId="11" xfId="0" applyNumberFormat="1" applyFont="1" applyFill="1" applyBorder="1" applyAlignment="1" applyProtection="1">
      <alignment horizontal="center" vertical="center"/>
      <protection locked="0"/>
    </xf>
    <xf numFmtId="0" fontId="18" fillId="0" borderId="3" xfId="3" applyFont="1" applyBorder="1" applyAlignment="1" applyProtection="1">
      <alignment horizontal="center" vertical="center" wrapText="1"/>
    </xf>
    <xf numFmtId="0" fontId="18" fillId="0" borderId="11" xfId="3" applyFont="1" applyBorder="1" applyAlignment="1" applyProtection="1">
      <alignment horizontal="center" vertical="center" wrapText="1"/>
    </xf>
    <xf numFmtId="0" fontId="18" fillId="0" borderId="5" xfId="3" applyFont="1" applyBorder="1" applyAlignment="1" applyProtection="1">
      <alignment horizontal="center" vertical="center" wrapText="1"/>
    </xf>
    <xf numFmtId="0" fontId="18" fillId="0" borderId="4" xfId="3" applyFont="1" applyBorder="1" applyAlignment="1" applyProtection="1">
      <alignment horizontal="center" vertical="center" wrapText="1"/>
    </xf>
    <xf numFmtId="0" fontId="18" fillId="0" borderId="9" xfId="3" applyFont="1" applyBorder="1" applyAlignment="1" applyProtection="1">
      <alignment horizontal="center" vertical="center" wrapText="1"/>
    </xf>
    <xf numFmtId="49" fontId="40" fillId="2" borderId="27" xfId="0" applyNumberFormat="1" applyFont="1" applyFill="1" applyBorder="1" applyAlignment="1" applyProtection="1">
      <alignment horizontal="center" vertical="center"/>
      <protection locked="0"/>
    </xf>
    <xf numFmtId="49" fontId="40" fillId="2" borderId="3" xfId="0" applyNumberFormat="1" applyFont="1" applyFill="1" applyBorder="1" applyAlignment="1" applyProtection="1">
      <alignment horizontal="center" vertical="center"/>
      <protection locked="0"/>
    </xf>
    <xf numFmtId="49" fontId="40" fillId="2" borderId="28" xfId="0" applyNumberFormat="1" applyFont="1" applyFill="1" applyBorder="1" applyAlignment="1" applyProtection="1">
      <alignment horizontal="center" vertical="center"/>
      <protection locked="0"/>
    </xf>
    <xf numFmtId="49" fontId="40" fillId="2" borderId="20" xfId="0" applyNumberFormat="1" applyFont="1" applyFill="1" applyBorder="1" applyAlignment="1" applyProtection="1">
      <alignment horizontal="center" vertical="center"/>
      <protection locked="0"/>
    </xf>
    <xf numFmtId="49" fontId="40" fillId="2" borderId="21" xfId="0" applyNumberFormat="1" applyFont="1" applyFill="1" applyBorder="1" applyAlignment="1" applyProtection="1">
      <alignment horizontal="center" vertical="center"/>
      <protection locked="0"/>
    </xf>
    <xf numFmtId="49" fontId="40" fillId="2" borderId="22" xfId="0" applyNumberFormat="1"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 xfId="3" applyFont="1" applyBorder="1" applyAlignment="1" applyProtection="1">
      <alignment horizontal="center" vertical="center"/>
    </xf>
    <xf numFmtId="0" fontId="18" fillId="0" borderId="10" xfId="3" applyFont="1" applyBorder="1" applyAlignment="1" applyProtection="1">
      <alignment horizontal="center" vertical="center"/>
    </xf>
    <xf numFmtId="49" fontId="9" fillId="2" borderId="6" xfId="3" applyNumberFormat="1" applyFont="1" applyFill="1" applyBorder="1" applyAlignment="1" applyProtection="1">
      <alignment horizontal="center" vertical="center"/>
      <protection locked="0"/>
    </xf>
    <xf numFmtId="0" fontId="18" fillId="0" borderId="7" xfId="3" applyFont="1" applyFill="1" applyBorder="1" applyAlignment="1" applyProtection="1">
      <alignment horizontal="center" vertical="center"/>
    </xf>
    <xf numFmtId="0" fontId="18" fillId="0" borderId="6"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0" fontId="17" fillId="0" borderId="1" xfId="3" applyFont="1" applyBorder="1" applyAlignment="1" applyProtection="1">
      <alignment horizontal="center" vertical="center"/>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17" fillId="0" borderId="1" xfId="3" applyFont="1" applyFill="1" applyBorder="1" applyAlignment="1" applyProtection="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8" fillId="0" borderId="1" xfId="3" applyFont="1" applyBorder="1" applyAlignment="1" applyProtection="1">
      <alignment horizontal="center" vertical="center" shrinkToFit="1"/>
    </xf>
    <xf numFmtId="0" fontId="9" fillId="2" borderId="1" xfId="3" applyFont="1" applyFill="1" applyBorder="1" applyAlignment="1" applyProtection="1">
      <alignment horizontal="left" vertical="center" shrinkToFit="1"/>
      <protection locked="0"/>
    </xf>
    <xf numFmtId="0" fontId="36" fillId="0" borderId="7" xfId="3" applyFont="1" applyBorder="1" applyAlignment="1" applyProtection="1">
      <alignment horizontal="center" vertical="center"/>
    </xf>
    <xf numFmtId="0" fontId="36" fillId="0" borderId="6" xfId="3" applyFont="1" applyBorder="1" applyAlignment="1" applyProtection="1">
      <alignment horizontal="center" vertical="center"/>
    </xf>
    <xf numFmtId="0" fontId="36" fillId="0" borderId="7" xfId="3" applyFont="1" applyBorder="1" applyAlignment="1" applyProtection="1">
      <alignment horizontal="right" vertical="center"/>
    </xf>
    <xf numFmtId="0" fontId="36" fillId="0" borderId="6" xfId="3" applyFont="1" applyBorder="1" applyAlignment="1" applyProtection="1">
      <alignment horizontal="right" vertical="center"/>
    </xf>
    <xf numFmtId="0" fontId="18" fillId="0" borderId="5" xfId="3" applyFont="1" applyBorder="1" applyAlignment="1" applyProtection="1">
      <alignment horizontal="center" vertical="center"/>
    </xf>
    <xf numFmtId="0" fontId="18" fillId="0" borderId="9" xfId="3" applyFont="1" applyBorder="1" applyAlignment="1" applyProtection="1">
      <alignment horizontal="center" vertical="center"/>
    </xf>
    <xf numFmtId="0" fontId="9" fillId="0" borderId="7" xfId="3" applyFont="1" applyBorder="1" applyAlignment="1" applyProtection="1">
      <alignment horizontal="right" vertical="center"/>
    </xf>
    <xf numFmtId="0" fontId="9" fillId="0" borderId="6" xfId="3" applyFont="1" applyBorder="1" applyAlignment="1" applyProtection="1">
      <alignment horizontal="right" vertical="center"/>
    </xf>
    <xf numFmtId="0" fontId="18" fillId="0" borderId="10" xfId="3" applyFont="1" applyBorder="1" applyAlignment="1" applyProtection="1">
      <alignment horizontal="center" vertical="center" shrinkToFit="1"/>
    </xf>
    <xf numFmtId="0" fontId="18" fillId="0" borderId="3" xfId="3" applyFont="1" applyBorder="1" applyAlignment="1" applyProtection="1">
      <alignment horizontal="center" vertical="center" shrinkToFit="1"/>
    </xf>
    <xf numFmtId="0" fontId="18" fillId="0" borderId="11" xfId="3" applyFont="1" applyBorder="1" applyAlignment="1" applyProtection="1">
      <alignment horizontal="center" vertical="center" shrinkToFit="1"/>
    </xf>
    <xf numFmtId="0" fontId="18" fillId="0" borderId="2" xfId="3" applyFont="1" applyBorder="1" applyAlignment="1" applyProtection="1">
      <alignment horizontal="center" vertical="center" shrinkToFit="1"/>
    </xf>
    <xf numFmtId="0" fontId="18" fillId="0" borderId="0" xfId="3" applyFont="1" applyBorder="1" applyAlignment="1" applyProtection="1">
      <alignment horizontal="center" vertical="center" shrinkToFit="1"/>
    </xf>
    <xf numFmtId="0" fontId="18" fillId="0" borderId="12" xfId="3" applyFont="1" applyBorder="1" applyAlignment="1" applyProtection="1">
      <alignment horizontal="center" vertical="center" shrinkToFit="1"/>
    </xf>
    <xf numFmtId="0" fontId="18" fillId="0" borderId="5" xfId="3" applyFont="1" applyBorder="1" applyAlignment="1" applyProtection="1">
      <alignment horizontal="center" vertical="center" shrinkToFit="1"/>
    </xf>
    <xf numFmtId="0" fontId="18" fillId="0" borderId="4" xfId="3" applyFont="1" applyBorder="1" applyAlignment="1" applyProtection="1">
      <alignment horizontal="center" vertical="center" shrinkToFit="1"/>
    </xf>
    <xf numFmtId="0" fontId="18" fillId="0" borderId="9" xfId="3" applyFont="1" applyBorder="1" applyAlignment="1" applyProtection="1">
      <alignment horizontal="center" vertical="center" shrinkToFit="1"/>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5" fillId="2" borderId="7" xfId="0" applyFont="1" applyFill="1" applyBorder="1" applyAlignment="1" applyProtection="1">
      <alignment horizontal="center" vertical="center"/>
      <protection locked="0"/>
    </xf>
    <xf numFmtId="0" fontId="35" fillId="2" borderId="6"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49" fontId="42" fillId="2" borderId="7" xfId="0" applyNumberFormat="1" applyFont="1" applyFill="1" applyBorder="1" applyAlignment="1" applyProtection="1">
      <alignment horizontal="center" vertical="center"/>
      <protection locked="0"/>
    </xf>
    <xf numFmtId="49" fontId="42" fillId="2" borderId="6" xfId="0" applyNumberFormat="1" applyFont="1" applyFill="1" applyBorder="1" applyAlignment="1" applyProtection="1">
      <alignment horizontal="center" vertical="center"/>
      <protection locked="0"/>
    </xf>
    <xf numFmtId="49" fontId="42" fillId="2" borderId="8" xfId="0" applyNumberFormat="1" applyFont="1" applyFill="1" applyBorder="1" applyAlignment="1" applyProtection="1">
      <alignment horizontal="center" vertical="center"/>
      <protection locked="0"/>
    </xf>
    <xf numFmtId="0" fontId="41" fillId="2" borderId="10" xfId="0" applyFont="1" applyFill="1" applyBorder="1" applyAlignment="1" applyProtection="1">
      <alignment horizontal="center" vertical="center" shrinkToFit="1"/>
      <protection locked="0"/>
    </xf>
    <xf numFmtId="0" fontId="41" fillId="2" borderId="3" xfId="0" applyFont="1" applyFill="1" applyBorder="1" applyAlignment="1" applyProtection="1">
      <alignment horizontal="center" vertical="center" shrinkToFit="1"/>
      <protection locked="0"/>
    </xf>
    <xf numFmtId="0" fontId="41" fillId="2" borderId="5" xfId="0" applyFont="1" applyFill="1" applyBorder="1" applyAlignment="1" applyProtection="1">
      <alignment horizontal="center" vertical="center" shrinkToFit="1"/>
      <protection locked="0"/>
    </xf>
    <xf numFmtId="0" fontId="41" fillId="2" borderId="4" xfId="0" applyFont="1" applyFill="1" applyBorder="1" applyAlignment="1" applyProtection="1">
      <alignment horizontal="center" vertical="center" shrinkToFit="1"/>
      <protection locked="0"/>
    </xf>
    <xf numFmtId="0" fontId="43" fillId="2" borderId="6" xfId="3" applyFont="1" applyFill="1" applyBorder="1" applyAlignment="1" applyProtection="1">
      <alignment horizontal="left" vertical="center" shrinkToFit="1"/>
      <protection locked="0"/>
    </xf>
    <xf numFmtId="0" fontId="43" fillId="2" borderId="8" xfId="3" applyFont="1" applyFill="1" applyBorder="1" applyAlignment="1" applyProtection="1">
      <alignment horizontal="left" vertical="center" shrinkToFit="1"/>
      <protection locked="0"/>
    </xf>
    <xf numFmtId="0" fontId="36" fillId="2" borderId="6" xfId="3" applyFont="1" applyFill="1" applyBorder="1" applyAlignment="1" applyProtection="1">
      <alignment horizontal="left" vertical="center"/>
      <protection locked="0"/>
    </xf>
    <xf numFmtId="0" fontId="36" fillId="2" borderId="23" xfId="3" applyFont="1" applyFill="1" applyBorder="1" applyAlignment="1" applyProtection="1">
      <alignment horizontal="left" vertical="center"/>
      <protection locked="0"/>
    </xf>
    <xf numFmtId="0" fontId="22" fillId="5" borderId="24" xfId="3" applyFont="1" applyFill="1" applyBorder="1" applyAlignment="1" applyProtection="1">
      <alignment horizontal="center" vertical="center"/>
    </xf>
    <xf numFmtId="0" fontId="22" fillId="5" borderId="25" xfId="3" applyFont="1" applyFill="1" applyBorder="1" applyAlignment="1" applyProtection="1">
      <alignment horizontal="center" vertical="center"/>
    </xf>
    <xf numFmtId="0" fontId="22" fillId="5" borderId="26" xfId="3" applyFont="1" applyFill="1" applyBorder="1" applyAlignment="1" applyProtection="1">
      <alignment horizontal="center" vertical="center"/>
    </xf>
    <xf numFmtId="49" fontId="39" fillId="2" borderId="7" xfId="3" applyNumberFormat="1" applyFont="1" applyFill="1" applyBorder="1" applyAlignment="1" applyProtection="1">
      <alignment horizontal="center" vertical="center"/>
      <protection locked="0"/>
    </xf>
    <xf numFmtId="49" fontId="39" fillId="2" borderId="6" xfId="3" applyNumberFormat="1" applyFont="1" applyFill="1" applyBorder="1" applyAlignment="1" applyProtection="1">
      <alignment horizontal="center" vertical="center"/>
      <protection locked="0"/>
    </xf>
    <xf numFmtId="49" fontId="39" fillId="2" borderId="8" xfId="3" applyNumberFormat="1" applyFont="1" applyFill="1" applyBorder="1" applyAlignment="1" applyProtection="1">
      <alignment horizontal="center" vertical="center"/>
      <protection locked="0"/>
    </xf>
    <xf numFmtId="0" fontId="27" fillId="0" borderId="0" xfId="3" applyFont="1" applyAlignment="1" applyProtection="1">
      <alignment horizontal="center" vertical="center"/>
    </xf>
    <xf numFmtId="0" fontId="30" fillId="0" borderId="0" xfId="3" applyFont="1" applyAlignment="1" applyProtection="1">
      <alignment horizontal="left" vertical="center" wrapText="1"/>
    </xf>
    <xf numFmtId="0" fontId="30" fillId="0" borderId="21" xfId="3" applyFont="1" applyBorder="1" applyAlignment="1" applyProtection="1">
      <alignment horizontal="left" vertical="center" wrapText="1"/>
    </xf>
    <xf numFmtId="0" fontId="44" fillId="0" borderId="0" xfId="3" applyFont="1" applyBorder="1" applyAlignment="1" applyProtection="1">
      <alignment horizontal="left" vertical="center"/>
    </xf>
    <xf numFmtId="0" fontId="29" fillId="0" borderId="13" xfId="3" applyFont="1" applyBorder="1" applyAlignment="1" applyProtection="1">
      <alignment horizontal="center" vertical="center" wrapText="1"/>
    </xf>
    <xf numFmtId="0" fontId="29" fillId="0" borderId="14" xfId="3" applyFont="1" applyBorder="1" applyAlignment="1" applyProtection="1">
      <alignment horizontal="center" vertical="center" wrapText="1"/>
    </xf>
    <xf numFmtId="0" fontId="29" fillId="0" borderId="15" xfId="3" applyFont="1" applyBorder="1" applyAlignment="1" applyProtection="1">
      <alignment horizontal="center" vertical="center" wrapText="1"/>
    </xf>
    <xf numFmtId="0" fontId="29" fillId="0" borderId="16" xfId="3" applyFont="1" applyBorder="1" applyAlignment="1" applyProtection="1">
      <alignment horizontal="center" vertical="center" wrapText="1"/>
    </xf>
    <xf numFmtId="0" fontId="29" fillId="0" borderId="0" xfId="3" applyFont="1" applyBorder="1" applyAlignment="1" applyProtection="1">
      <alignment horizontal="center" vertical="center" wrapText="1"/>
    </xf>
    <xf numFmtId="0" fontId="29" fillId="0" borderId="17" xfId="3" applyFont="1" applyBorder="1" applyAlignment="1" applyProtection="1">
      <alignment horizontal="center" vertical="center" wrapText="1"/>
    </xf>
    <xf numFmtId="0" fontId="45" fillId="0" borderId="16" xfId="3" applyFont="1" applyBorder="1" applyAlignment="1" applyProtection="1">
      <alignment horizontal="center" vertical="center" wrapText="1"/>
    </xf>
    <xf numFmtId="0" fontId="45" fillId="0" borderId="0" xfId="3" applyFont="1" applyBorder="1" applyAlignment="1" applyProtection="1">
      <alignment horizontal="center" vertical="center" wrapText="1"/>
    </xf>
    <xf numFmtId="0" fontId="45" fillId="0" borderId="17" xfId="3" applyFont="1" applyBorder="1" applyAlignment="1" applyProtection="1">
      <alignment horizontal="center" vertical="center" wrapText="1"/>
    </xf>
    <xf numFmtId="0" fontId="29" fillId="0" borderId="20" xfId="3" applyFont="1" applyBorder="1" applyAlignment="1" applyProtection="1">
      <alignment horizontal="center" vertical="center" wrapText="1"/>
    </xf>
    <xf numFmtId="0" fontId="29" fillId="0" borderId="21" xfId="3" applyFont="1" applyBorder="1" applyAlignment="1" applyProtection="1">
      <alignment horizontal="center" vertical="center" wrapText="1"/>
    </xf>
    <xf numFmtId="0" fontId="29" fillId="0" borderId="22" xfId="3" applyFont="1" applyBorder="1" applyAlignment="1" applyProtection="1">
      <alignment horizontal="center" vertical="center" wrapText="1"/>
    </xf>
    <xf numFmtId="177" fontId="46" fillId="0" borderId="0" xfId="0" applyNumberFormat="1" applyFont="1" applyFill="1" applyBorder="1" applyAlignment="1" applyProtection="1">
      <alignment horizontal="left" vertical="center"/>
    </xf>
    <xf numFmtId="177" fontId="41" fillId="0" borderId="0" xfId="0" applyNumberFormat="1" applyFont="1" applyFill="1" applyBorder="1" applyAlignment="1" applyProtection="1">
      <alignment horizontal="left" vertical="center"/>
    </xf>
    <xf numFmtId="0" fontId="32" fillId="0" borderId="10" xfId="3" applyFont="1" applyBorder="1" applyAlignment="1" applyProtection="1">
      <alignment horizontal="center" vertical="center"/>
    </xf>
    <xf numFmtId="0" fontId="32" fillId="0" borderId="3" xfId="3" applyFont="1" applyBorder="1" applyAlignment="1" applyProtection="1">
      <alignment horizontal="center" vertical="center"/>
    </xf>
    <xf numFmtId="0" fontId="32" fillId="0" borderId="11" xfId="3" applyFont="1" applyBorder="1" applyAlignment="1" applyProtection="1">
      <alignment horizontal="center" vertical="center"/>
    </xf>
    <xf numFmtId="0" fontId="32" fillId="0" borderId="5" xfId="3" applyFont="1" applyBorder="1" applyAlignment="1" applyProtection="1">
      <alignment horizontal="center" vertical="center"/>
    </xf>
    <xf numFmtId="0" fontId="32" fillId="0" borderId="4" xfId="3" applyFont="1" applyBorder="1" applyAlignment="1" applyProtection="1">
      <alignment horizontal="center" vertical="center"/>
    </xf>
    <xf numFmtId="0" fontId="32" fillId="0" borderId="9" xfId="3" applyFont="1" applyBorder="1" applyAlignment="1" applyProtection="1">
      <alignment horizontal="center" vertical="center"/>
    </xf>
    <xf numFmtId="179" fontId="48" fillId="0" borderId="10" xfId="3" applyNumberFormat="1" applyFont="1" applyBorder="1" applyAlignment="1" applyProtection="1">
      <alignment horizontal="center" vertical="center" wrapText="1"/>
    </xf>
    <xf numFmtId="179" fontId="48" fillId="0" borderId="3" xfId="3" applyNumberFormat="1" applyFont="1" applyBorder="1" applyAlignment="1" applyProtection="1">
      <alignment horizontal="center" vertical="center" wrapText="1"/>
    </xf>
    <xf numFmtId="179" fontId="48" fillId="0" borderId="11" xfId="3" applyNumberFormat="1" applyFont="1" applyBorder="1" applyAlignment="1" applyProtection="1">
      <alignment horizontal="center" vertical="center" wrapText="1"/>
    </xf>
    <xf numFmtId="179" fontId="48" fillId="0" borderId="5" xfId="3" applyNumberFormat="1" applyFont="1" applyBorder="1" applyAlignment="1" applyProtection="1">
      <alignment horizontal="center" vertical="center" wrapText="1"/>
    </xf>
    <xf numFmtId="179" fontId="48" fillId="0" borderId="4" xfId="3" applyNumberFormat="1" applyFont="1" applyBorder="1" applyAlignment="1" applyProtection="1">
      <alignment horizontal="center" vertical="center" wrapText="1"/>
    </xf>
    <xf numFmtId="179" fontId="48" fillId="0" borderId="9" xfId="3" applyNumberFormat="1" applyFont="1" applyBorder="1" applyAlignment="1" applyProtection="1">
      <alignment horizontal="center" vertical="center" wrapText="1"/>
    </xf>
    <xf numFmtId="0" fontId="47" fillId="0" borderId="0" xfId="3" applyFont="1" applyBorder="1" applyAlignment="1" applyProtection="1">
      <alignment horizontal="center" vertical="center"/>
    </xf>
    <xf numFmtId="0" fontId="47" fillId="0" borderId="0" xfId="3" applyFont="1" applyBorder="1" applyAlignment="1" applyProtection="1">
      <alignment horizontal="left" vertical="center"/>
    </xf>
    <xf numFmtId="0" fontId="50" fillId="0" borderId="0" xfId="3" applyFont="1" applyBorder="1" applyAlignment="1" applyProtection="1">
      <alignment horizontal="right" vertical="center"/>
    </xf>
    <xf numFmtId="0" fontId="33" fillId="0" borderId="10" xfId="3" applyFont="1" applyBorder="1" applyAlignment="1" applyProtection="1">
      <alignment horizontal="center" vertical="center"/>
    </xf>
    <xf numFmtId="0" fontId="33" fillId="0" borderId="3" xfId="3" applyFont="1" applyBorder="1" applyAlignment="1" applyProtection="1">
      <alignment horizontal="center" vertical="center"/>
    </xf>
    <xf numFmtId="0" fontId="33" fillId="0" borderId="11" xfId="3" applyFont="1" applyBorder="1" applyAlignment="1" applyProtection="1">
      <alignment horizontal="center" vertical="center"/>
    </xf>
    <xf numFmtId="0" fontId="33" fillId="0" borderId="5" xfId="3" applyFont="1" applyBorder="1" applyAlignment="1" applyProtection="1">
      <alignment horizontal="center" vertical="center"/>
    </xf>
    <xf numFmtId="0" fontId="33" fillId="0" borderId="4" xfId="3" applyFont="1" applyBorder="1" applyAlignment="1" applyProtection="1">
      <alignment horizontal="center" vertical="center"/>
    </xf>
    <xf numFmtId="0" fontId="33" fillId="0" borderId="9" xfId="3" applyFont="1" applyBorder="1" applyAlignment="1" applyProtection="1">
      <alignment horizontal="center" vertical="center"/>
    </xf>
    <xf numFmtId="0" fontId="13" fillId="0" borderId="10" xfId="3" applyBorder="1" applyAlignment="1" applyProtection="1">
      <alignment horizontal="center"/>
    </xf>
    <xf numFmtId="0" fontId="13" fillId="0" borderId="3" xfId="3" applyBorder="1" applyAlignment="1" applyProtection="1">
      <alignment horizontal="center"/>
    </xf>
    <xf numFmtId="0" fontId="13" fillId="0" borderId="11" xfId="3" applyBorder="1" applyAlignment="1" applyProtection="1">
      <alignment horizontal="center"/>
    </xf>
    <xf numFmtId="0" fontId="13" fillId="0" borderId="5" xfId="3" applyBorder="1" applyAlignment="1" applyProtection="1">
      <alignment horizontal="center"/>
    </xf>
    <xf numFmtId="0" fontId="13" fillId="0" borderId="4" xfId="3" applyBorder="1" applyAlignment="1" applyProtection="1">
      <alignment horizontal="center"/>
    </xf>
    <xf numFmtId="0" fontId="13" fillId="0" borderId="9" xfId="3" applyBorder="1" applyAlignment="1" applyProtection="1">
      <alignment horizontal="center"/>
    </xf>
    <xf numFmtId="0" fontId="0" fillId="0" borderId="0" xfId="0" applyAlignment="1">
      <alignment horizontal="center" vertical="center"/>
    </xf>
    <xf numFmtId="49" fontId="9" fillId="2" borderId="7" xfId="3" applyNumberFormat="1" applyFont="1" applyFill="1" applyBorder="1" applyAlignment="1" applyProtection="1">
      <alignment horizontal="center" vertical="center"/>
      <protection locked="0"/>
    </xf>
  </cellXfs>
  <cellStyles count="4">
    <cellStyle name="桁区切り" xfId="1" builtinId="6"/>
    <cellStyle name="標準" xfId="0" builtinId="0"/>
    <cellStyle name="標準 2" xfId="2" xr:uid="{00000000-0005-0000-0000-000002000000}"/>
    <cellStyle name="標準 3" xfId="3" xr:uid="{C1DBF485-A9BC-4E22-8C8B-FB593FD1591C}"/>
  </cellStyles>
  <dxfs count="4">
    <dxf>
      <fill>
        <patternFill patternType="none">
          <bgColor auto="1"/>
        </patternFill>
      </fill>
    </dxf>
    <dxf>
      <font>
        <color theme="0"/>
      </font>
      <fill>
        <patternFill>
          <bgColor rgb="FFFF0000"/>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CCFF"/>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53788</xdr:colOff>
      <xdr:row>24</xdr:row>
      <xdr:rowOff>286423</xdr:rowOff>
    </xdr:from>
    <xdr:to>
      <xdr:col>23</xdr:col>
      <xdr:colOff>251012</xdr:colOff>
      <xdr:row>24</xdr:row>
      <xdr:rowOff>304354</xdr:rowOff>
    </xdr:to>
    <xdr:cxnSp macro="">
      <xdr:nvCxnSpPr>
        <xdr:cNvPr id="2" name="直線コネクタ 1">
          <a:extLst>
            <a:ext uri="{FF2B5EF4-FFF2-40B4-BE49-F238E27FC236}">
              <a16:creationId xmlns:a16="http://schemas.microsoft.com/office/drawing/2014/main" id="{E2A9DB90-31BF-4BFA-B7A0-B69572AEA18A}"/>
            </a:ext>
          </a:extLst>
        </xdr:cNvPr>
        <xdr:cNvCxnSpPr/>
      </xdr:nvCxnSpPr>
      <xdr:spPr bwMode="auto">
        <a:xfrm flipV="1">
          <a:off x="53788" y="5134648"/>
          <a:ext cx="7026649" cy="1793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9</xdr:col>
      <xdr:colOff>98611</xdr:colOff>
      <xdr:row>24</xdr:row>
      <xdr:rowOff>214705</xdr:rowOff>
    </xdr:from>
    <xdr:to>
      <xdr:col>15</xdr:col>
      <xdr:colOff>80683</xdr:colOff>
      <xdr:row>24</xdr:row>
      <xdr:rowOff>438823</xdr:rowOff>
    </xdr:to>
    <xdr:sp macro="" textlink="">
      <xdr:nvSpPr>
        <xdr:cNvPr id="3" name="正方形/長方形 2">
          <a:extLst>
            <a:ext uri="{FF2B5EF4-FFF2-40B4-BE49-F238E27FC236}">
              <a16:creationId xmlns:a16="http://schemas.microsoft.com/office/drawing/2014/main" id="{D92C3902-F086-4A6F-9FDC-6E6E6CAE6841}"/>
            </a:ext>
          </a:extLst>
        </xdr:cNvPr>
        <xdr:cNvSpPr/>
      </xdr:nvSpPr>
      <xdr:spPr bwMode="auto">
        <a:xfrm>
          <a:off x="2832286" y="5062930"/>
          <a:ext cx="1677522" cy="224118"/>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200" b="1"/>
            <a:t>　き　　り　　と　　り</a:t>
          </a:r>
          <a:endParaRPr kumimoji="1" lang="ja-JP" altLang="en-US" sz="1100" b="1"/>
        </a:p>
      </xdr:txBody>
    </xdr:sp>
    <xdr:clientData/>
  </xdr:twoCellAnchor>
  <xdr:twoCellAnchor>
    <xdr:from>
      <xdr:col>18</xdr:col>
      <xdr:colOff>188595</xdr:colOff>
      <xdr:row>32</xdr:row>
      <xdr:rowOff>1905</xdr:rowOff>
    </xdr:from>
    <xdr:to>
      <xdr:col>23</xdr:col>
      <xdr:colOff>121920</xdr:colOff>
      <xdr:row>33</xdr:row>
      <xdr:rowOff>201930</xdr:rowOff>
    </xdr:to>
    <xdr:sp macro="" textlink="">
      <xdr:nvSpPr>
        <xdr:cNvPr id="4" name="大かっこ 3">
          <a:extLst>
            <a:ext uri="{FF2B5EF4-FFF2-40B4-BE49-F238E27FC236}">
              <a16:creationId xmlns:a16="http://schemas.microsoft.com/office/drawing/2014/main" id="{308EF1BE-E5D4-4D26-8520-ED916FDCDA95}"/>
            </a:ext>
          </a:extLst>
        </xdr:cNvPr>
        <xdr:cNvSpPr/>
      </xdr:nvSpPr>
      <xdr:spPr>
        <a:xfrm>
          <a:off x="5446395" y="6659880"/>
          <a:ext cx="1504950" cy="333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144065</xdr:colOff>
      <xdr:row>33</xdr:row>
      <xdr:rowOff>138112</xdr:rowOff>
    </xdr:from>
    <xdr:to>
      <xdr:col>22</xdr:col>
      <xdr:colOff>227409</xdr:colOff>
      <xdr:row>33</xdr:row>
      <xdr:rowOff>138112</xdr:rowOff>
    </xdr:to>
    <xdr:cxnSp macro="">
      <xdr:nvCxnSpPr>
        <xdr:cNvPr id="5" name="直線コネクタ 4">
          <a:extLst>
            <a:ext uri="{FF2B5EF4-FFF2-40B4-BE49-F238E27FC236}">
              <a16:creationId xmlns:a16="http://schemas.microsoft.com/office/drawing/2014/main" id="{2D037832-C9F8-4B0D-96B4-F9A5CCEC0EB6}"/>
            </a:ext>
          </a:extLst>
        </xdr:cNvPr>
        <xdr:cNvCxnSpPr/>
      </xdr:nvCxnSpPr>
      <xdr:spPr>
        <a:xfrm>
          <a:off x="6030515" y="6929437"/>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142875</xdr:colOff>
      <xdr:row>7</xdr:row>
      <xdr:rowOff>9525</xdr:rowOff>
    </xdr:from>
    <xdr:to>
      <xdr:col>23</xdr:col>
      <xdr:colOff>76200</xdr:colOff>
      <xdr:row>8</xdr:row>
      <xdr:rowOff>209550</xdr:rowOff>
    </xdr:to>
    <xdr:sp macro="" textlink="">
      <xdr:nvSpPr>
        <xdr:cNvPr id="6" name="大かっこ 5">
          <a:extLst>
            <a:ext uri="{FF2B5EF4-FFF2-40B4-BE49-F238E27FC236}">
              <a16:creationId xmlns:a16="http://schemas.microsoft.com/office/drawing/2014/main" id="{2D9E02FA-B8F8-4D14-98CB-1400668194B4}"/>
            </a:ext>
          </a:extLst>
        </xdr:cNvPr>
        <xdr:cNvSpPr/>
      </xdr:nvSpPr>
      <xdr:spPr>
        <a:xfrm>
          <a:off x="5400675" y="1209675"/>
          <a:ext cx="1504950" cy="333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144065</xdr:colOff>
      <xdr:row>8</xdr:row>
      <xdr:rowOff>138112</xdr:rowOff>
    </xdr:from>
    <xdr:to>
      <xdr:col>22</xdr:col>
      <xdr:colOff>227409</xdr:colOff>
      <xdr:row>8</xdr:row>
      <xdr:rowOff>138112</xdr:rowOff>
    </xdr:to>
    <xdr:cxnSp macro="">
      <xdr:nvCxnSpPr>
        <xdr:cNvPr id="7" name="直線コネクタ 6">
          <a:extLst>
            <a:ext uri="{FF2B5EF4-FFF2-40B4-BE49-F238E27FC236}">
              <a16:creationId xmlns:a16="http://schemas.microsoft.com/office/drawing/2014/main" id="{4B41FEE1-B1CD-494B-9234-C6C36C1459A8}"/>
            </a:ext>
          </a:extLst>
        </xdr:cNvPr>
        <xdr:cNvCxnSpPr/>
      </xdr:nvCxnSpPr>
      <xdr:spPr>
        <a:xfrm>
          <a:off x="6030515" y="147161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5"/>
  <sheetViews>
    <sheetView tabSelected="1" zoomScaleNormal="100" zoomScalePageLayoutView="115" workbookViewId="0">
      <selection activeCell="D9" sqref="D9:O9"/>
    </sheetView>
  </sheetViews>
  <sheetFormatPr defaultColWidth="3.5703125" defaultRowHeight="13.5" x14ac:dyDescent="0.15"/>
  <cols>
    <col min="1" max="1" width="3.5703125" style="56" customWidth="1"/>
    <col min="2" max="11" width="3.5703125" style="56"/>
    <col min="12" max="12" width="3.5703125" style="56" customWidth="1"/>
    <col min="13" max="31" width="3.5703125" style="56"/>
    <col min="32" max="33" width="3.5703125" style="56" customWidth="1"/>
    <col min="34" max="34" width="10.42578125" style="56" hidden="1" customWidth="1"/>
    <col min="35" max="35" width="32.7109375" style="56" hidden="1" customWidth="1"/>
    <col min="36" max="36" width="23.85546875" style="56" hidden="1" customWidth="1"/>
    <col min="37" max="37" width="11" style="56" hidden="1" customWidth="1"/>
    <col min="38" max="39" width="16.140625" style="56" hidden="1" customWidth="1"/>
    <col min="40" max="42" width="3.5703125" style="56" customWidth="1"/>
    <col min="43" max="16384" width="3.5703125" style="56"/>
  </cols>
  <sheetData>
    <row r="1" spans="1:39" customFormat="1" ht="29.45" customHeight="1" x14ac:dyDescent="0.15">
      <c r="A1" s="111" t="s">
        <v>119</v>
      </c>
      <c r="B1" s="112"/>
      <c r="C1" s="112"/>
      <c r="D1" s="112"/>
      <c r="E1" s="112"/>
      <c r="F1" s="112"/>
      <c r="G1" s="112"/>
      <c r="H1" s="112"/>
      <c r="I1" s="112"/>
      <c r="J1" s="113"/>
      <c r="K1" s="92"/>
      <c r="AF1" t="s">
        <v>138</v>
      </c>
    </row>
    <row r="2" spans="1:39" customFormat="1" ht="8.1" customHeight="1" x14ac:dyDescent="0.15">
      <c r="A2" s="90"/>
      <c r="B2" s="90"/>
      <c r="C2" s="90"/>
      <c r="D2" s="90"/>
      <c r="E2" s="90"/>
      <c r="F2" s="90"/>
      <c r="G2" s="90"/>
      <c r="H2" s="90"/>
      <c r="I2" s="90"/>
      <c r="J2" s="90"/>
      <c r="K2" s="90"/>
    </row>
    <row r="3" spans="1:39" s="28" customFormat="1" ht="26.65" customHeight="1" x14ac:dyDescent="0.15">
      <c r="A3" s="126" t="str">
        <f>AH3&amp;"　申込書"</f>
        <v>なみはやマスターズ公認記録会２０２２　申込書</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H3" s="28" t="s">
        <v>139</v>
      </c>
    </row>
    <row r="4" spans="1:39" s="28" customFormat="1" ht="9" customHeight="1" x14ac:dyDescent="0.15">
      <c r="A4" s="84"/>
      <c r="B4" s="84"/>
      <c r="C4" s="84"/>
      <c r="D4" s="84"/>
      <c r="E4" s="84"/>
      <c r="F4" s="84"/>
      <c r="G4" s="84"/>
      <c r="H4" s="84"/>
      <c r="I4" s="84"/>
      <c r="J4" s="84"/>
      <c r="K4" s="84"/>
      <c r="L4" s="84"/>
      <c r="M4" s="84"/>
      <c r="N4" s="84"/>
      <c r="O4" s="84"/>
      <c r="P4" s="84"/>
      <c r="Q4" s="84"/>
      <c r="R4" s="84"/>
      <c r="S4" s="91"/>
      <c r="T4" s="91"/>
      <c r="U4" s="91"/>
      <c r="V4" s="91"/>
      <c r="W4" s="91"/>
      <c r="X4" s="91"/>
      <c r="Y4" s="91"/>
      <c r="Z4" s="91"/>
      <c r="AA4" s="91"/>
      <c r="AB4" s="91"/>
      <c r="AC4" s="91"/>
      <c r="AD4" s="91"/>
    </row>
    <row r="5" spans="1:39" s="30" customFormat="1" ht="15" hidden="1" customHeight="1" x14ac:dyDescent="0.15">
      <c r="A5" s="29" t="s">
        <v>56</v>
      </c>
      <c r="S5" s="91"/>
      <c r="T5" s="91"/>
      <c r="U5" s="91"/>
      <c r="V5" s="91"/>
      <c r="W5" s="91"/>
      <c r="X5" s="91"/>
      <c r="Y5" s="91"/>
      <c r="Z5" s="91"/>
      <c r="AA5" s="91"/>
      <c r="AB5" s="91"/>
      <c r="AC5" s="91"/>
      <c r="AD5" s="91"/>
      <c r="AI5" s="30" t="s">
        <v>100</v>
      </c>
    </row>
    <row r="6" spans="1:39" s="30" customFormat="1" ht="27.75" customHeight="1" x14ac:dyDescent="0.15">
      <c r="A6" s="31"/>
      <c r="B6" s="32"/>
      <c r="C6" s="32"/>
      <c r="D6" s="26" t="s">
        <v>55</v>
      </c>
      <c r="E6" s="132">
        <v>44612</v>
      </c>
      <c r="F6" s="132"/>
      <c r="G6" s="132"/>
      <c r="H6" s="132"/>
      <c r="I6" s="132"/>
      <c r="J6" s="132"/>
      <c r="K6" s="132"/>
      <c r="L6" s="132"/>
      <c r="M6" s="132"/>
      <c r="N6" s="132"/>
      <c r="O6" s="132"/>
      <c r="P6" s="132"/>
      <c r="Q6" s="132"/>
      <c r="R6" s="132"/>
      <c r="S6" s="132"/>
      <c r="T6" s="132"/>
      <c r="U6" s="132"/>
      <c r="V6" s="132"/>
      <c r="W6" s="132"/>
      <c r="X6" s="132"/>
      <c r="Y6" s="132"/>
      <c r="Z6" s="132"/>
      <c r="AA6" s="132"/>
      <c r="AB6" s="132"/>
      <c r="AC6" s="132"/>
      <c r="AD6" s="133"/>
      <c r="AI6" s="25">
        <v>44612</v>
      </c>
      <c r="AJ6" s="25"/>
      <c r="AK6" s="24">
        <v>44591</v>
      </c>
    </row>
    <row r="7" spans="1:39" s="30" customFormat="1" ht="15" customHeight="1" x14ac:dyDescent="0.15">
      <c r="A7" s="29"/>
      <c r="AI7" s="25"/>
      <c r="AJ7" s="25"/>
      <c r="AK7" s="24"/>
    </row>
    <row r="8" spans="1:39" s="30" customFormat="1" ht="21.75" customHeight="1" x14ac:dyDescent="0.15">
      <c r="A8" s="33" t="s">
        <v>57</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5"/>
      <c r="AI8" s="25"/>
      <c r="AJ8" s="25"/>
      <c r="AK8" s="24"/>
    </row>
    <row r="9" spans="1:39" s="30" customFormat="1" ht="36.75" customHeight="1" x14ac:dyDescent="0.15">
      <c r="A9" s="127" t="s">
        <v>58</v>
      </c>
      <c r="B9" s="106"/>
      <c r="C9" s="128"/>
      <c r="D9" s="209"/>
      <c r="E9" s="210"/>
      <c r="F9" s="210"/>
      <c r="G9" s="210"/>
      <c r="H9" s="210"/>
      <c r="I9" s="210"/>
      <c r="J9" s="210"/>
      <c r="K9" s="210"/>
      <c r="L9" s="210"/>
      <c r="M9" s="210"/>
      <c r="N9" s="210"/>
      <c r="O9" s="211"/>
      <c r="P9" s="129" t="s">
        <v>59</v>
      </c>
      <c r="Q9" s="130"/>
      <c r="R9" s="131"/>
      <c r="S9" s="195"/>
      <c r="T9" s="196"/>
      <c r="U9" s="196"/>
      <c r="V9" s="196"/>
      <c r="W9" s="196"/>
      <c r="X9" s="196"/>
      <c r="Y9" s="196"/>
      <c r="Z9" s="196"/>
      <c r="AA9" s="196"/>
      <c r="AB9" s="196"/>
      <c r="AC9" s="196"/>
      <c r="AD9" s="197"/>
      <c r="AH9" s="85" t="str">
        <f>ASC(D9)</f>
        <v/>
      </c>
      <c r="AI9" s="25"/>
      <c r="AJ9" s="25"/>
      <c r="AK9" s="24"/>
    </row>
    <row r="10" spans="1:39" s="30" customFormat="1" ht="30.75" customHeight="1" x14ac:dyDescent="0.15">
      <c r="A10" s="120" t="s">
        <v>101</v>
      </c>
      <c r="B10" s="121"/>
      <c r="C10" s="122"/>
      <c r="D10" s="36" t="s">
        <v>0</v>
      </c>
      <c r="E10" s="204"/>
      <c r="F10" s="204"/>
      <c r="G10" s="204"/>
      <c r="H10" s="205"/>
      <c r="I10" s="202"/>
      <c r="J10" s="202"/>
      <c r="K10" s="202"/>
      <c r="L10" s="202"/>
      <c r="M10" s="202"/>
      <c r="N10" s="202"/>
      <c r="O10" s="202"/>
      <c r="P10" s="202"/>
      <c r="Q10" s="202"/>
      <c r="R10" s="202"/>
      <c r="S10" s="202"/>
      <c r="T10" s="202"/>
      <c r="U10" s="202"/>
      <c r="V10" s="202"/>
      <c r="W10" s="202"/>
      <c r="X10" s="202"/>
      <c r="Y10" s="202"/>
      <c r="Z10" s="202"/>
      <c r="AA10" s="202"/>
      <c r="AB10" s="202"/>
      <c r="AC10" s="202"/>
      <c r="AD10" s="203"/>
      <c r="AI10" s="25"/>
      <c r="AJ10" s="25"/>
      <c r="AK10" s="24"/>
    </row>
    <row r="11" spans="1:39" s="30" customFormat="1" ht="27.75" customHeight="1" thickBot="1" x14ac:dyDescent="0.2">
      <c r="A11" s="134" t="s">
        <v>60</v>
      </c>
      <c r="B11" s="130"/>
      <c r="C11" s="131"/>
      <c r="D11" s="123"/>
      <c r="E11" s="124"/>
      <c r="F11" s="124"/>
      <c r="G11" s="124"/>
      <c r="H11" s="124"/>
      <c r="I11" s="124"/>
      <c r="J11" s="124"/>
      <c r="K11" s="124"/>
      <c r="L11" s="124"/>
      <c r="M11" s="124"/>
      <c r="N11" s="124"/>
      <c r="O11" s="125"/>
      <c r="P11" s="135" t="s">
        <v>61</v>
      </c>
      <c r="Q11" s="136"/>
      <c r="R11" s="137"/>
      <c r="S11" s="138"/>
      <c r="T11" s="139"/>
      <c r="U11" s="139"/>
      <c r="V11" s="139"/>
      <c r="W11" s="139"/>
      <c r="X11" s="139"/>
      <c r="Y11" s="139"/>
      <c r="Z11" s="139"/>
      <c r="AA11" s="139"/>
      <c r="AB11" s="139"/>
      <c r="AC11" s="139"/>
      <c r="AD11" s="140"/>
      <c r="AI11" s="25"/>
      <c r="AJ11" s="25"/>
      <c r="AK11" s="24"/>
    </row>
    <row r="12" spans="1:39" s="30" customFormat="1" ht="27.75" customHeight="1" x14ac:dyDescent="0.15">
      <c r="A12" s="117" t="s">
        <v>62</v>
      </c>
      <c r="B12" s="118"/>
      <c r="C12" s="119"/>
      <c r="D12" s="123"/>
      <c r="E12" s="124"/>
      <c r="F12" s="124"/>
      <c r="G12" s="124"/>
      <c r="H12" s="124"/>
      <c r="I12" s="124"/>
      <c r="J12" s="124"/>
      <c r="K12" s="124"/>
      <c r="L12" s="124"/>
      <c r="M12" s="124"/>
      <c r="N12" s="124"/>
      <c r="O12" s="124"/>
      <c r="P12" s="206" t="s">
        <v>63</v>
      </c>
      <c r="Q12" s="207"/>
      <c r="R12" s="207"/>
      <c r="S12" s="207"/>
      <c r="T12" s="207"/>
      <c r="U12" s="207"/>
      <c r="V12" s="207"/>
      <c r="W12" s="207"/>
      <c r="X12" s="207"/>
      <c r="Y12" s="207"/>
      <c r="Z12" s="207"/>
      <c r="AA12" s="207"/>
      <c r="AB12" s="207"/>
      <c r="AC12" s="207"/>
      <c r="AD12" s="208"/>
    </row>
    <row r="13" spans="1:39" s="30" customFormat="1" ht="15" customHeight="1" x14ac:dyDescent="0.15">
      <c r="A13" s="127" t="s">
        <v>64</v>
      </c>
      <c r="B13" s="141"/>
      <c r="C13" s="142"/>
      <c r="D13" s="198"/>
      <c r="E13" s="199"/>
      <c r="F13" s="199"/>
      <c r="G13" s="199"/>
      <c r="H13" s="199"/>
      <c r="I13" s="199"/>
      <c r="J13" s="199"/>
      <c r="K13" s="199"/>
      <c r="L13" s="199"/>
      <c r="M13" s="199"/>
      <c r="N13" s="199"/>
      <c r="O13" s="199"/>
      <c r="P13" s="146"/>
      <c r="Q13" s="147"/>
      <c r="R13" s="147"/>
      <c r="S13" s="147"/>
      <c r="T13" s="147"/>
      <c r="U13" s="147"/>
      <c r="V13" s="147"/>
      <c r="W13" s="147"/>
      <c r="X13" s="147"/>
      <c r="Y13" s="147"/>
      <c r="Z13" s="147"/>
      <c r="AA13" s="147"/>
      <c r="AB13" s="147"/>
      <c r="AC13" s="147"/>
      <c r="AD13" s="148"/>
    </row>
    <row r="14" spans="1:39" s="28" customFormat="1" ht="21" customHeight="1" thickBot="1" x14ac:dyDescent="0.2">
      <c r="A14" s="143"/>
      <c r="B14" s="144"/>
      <c r="C14" s="145"/>
      <c r="D14" s="200"/>
      <c r="E14" s="201"/>
      <c r="F14" s="201"/>
      <c r="G14" s="201"/>
      <c r="H14" s="201"/>
      <c r="I14" s="201"/>
      <c r="J14" s="201"/>
      <c r="K14" s="201"/>
      <c r="L14" s="201"/>
      <c r="M14" s="201"/>
      <c r="N14" s="201"/>
      <c r="O14" s="201"/>
      <c r="P14" s="149"/>
      <c r="Q14" s="150"/>
      <c r="R14" s="150"/>
      <c r="S14" s="150"/>
      <c r="T14" s="150"/>
      <c r="U14" s="150"/>
      <c r="V14" s="150"/>
      <c r="W14" s="150"/>
      <c r="X14" s="150"/>
      <c r="Y14" s="150"/>
      <c r="Z14" s="150"/>
      <c r="AA14" s="150"/>
      <c r="AB14" s="150"/>
      <c r="AC14" s="150"/>
      <c r="AD14" s="151"/>
      <c r="AE14" s="30"/>
      <c r="AF14" s="30"/>
      <c r="AG14" s="30"/>
      <c r="AH14" s="30"/>
      <c r="AL14" s="30"/>
      <c r="AM14" s="30"/>
    </row>
    <row r="15" spans="1:39" s="28" customFormat="1" ht="9.9499999999999993" customHeight="1" x14ac:dyDescent="0.1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L15" s="30"/>
      <c r="AM15" s="30"/>
    </row>
    <row r="16" spans="1:39" s="28" customFormat="1" ht="30" customHeight="1" x14ac:dyDescent="0.15">
      <c r="A16" s="155" t="s">
        <v>95</v>
      </c>
      <c r="B16" s="155"/>
      <c r="C16" s="155"/>
      <c r="D16" s="155"/>
      <c r="E16" s="155"/>
      <c r="F16" s="155"/>
      <c r="G16" s="192"/>
      <c r="H16" s="193"/>
      <c r="I16" s="193"/>
      <c r="J16" s="193"/>
      <c r="K16" s="193"/>
      <c r="L16" s="193"/>
      <c r="M16" s="193"/>
      <c r="N16" s="193"/>
      <c r="O16" s="193"/>
      <c r="P16" s="194"/>
      <c r="Q16" s="134" t="s">
        <v>49</v>
      </c>
      <c r="R16" s="130"/>
      <c r="S16" s="131"/>
      <c r="T16" s="189"/>
      <c r="U16" s="190"/>
      <c r="V16" s="190"/>
      <c r="W16" s="191"/>
      <c r="X16" s="134" t="s">
        <v>96</v>
      </c>
      <c r="Y16" s="130"/>
      <c r="Z16" s="131"/>
      <c r="AA16" s="192"/>
      <c r="AB16" s="193"/>
      <c r="AC16" s="193"/>
      <c r="AD16" s="194"/>
      <c r="AE16" s="30"/>
      <c r="AF16" s="30"/>
      <c r="AG16" s="30"/>
      <c r="AH16" s="30"/>
      <c r="AL16" s="30"/>
      <c r="AM16" s="30"/>
    </row>
    <row r="17" spans="1:39" s="28" customFormat="1" ht="17.25" customHeight="1" x14ac:dyDescent="0.15">
      <c r="A17" s="155" t="s">
        <v>94</v>
      </c>
      <c r="B17" s="155"/>
      <c r="C17" s="155"/>
      <c r="D17" s="155"/>
      <c r="E17" s="155"/>
      <c r="F17" s="155"/>
      <c r="G17" s="161" t="s">
        <v>1</v>
      </c>
      <c r="H17" s="161"/>
      <c r="I17" s="161"/>
      <c r="J17" s="161"/>
      <c r="K17" s="161"/>
      <c r="L17" s="161"/>
      <c r="M17" s="161"/>
      <c r="N17" s="161"/>
      <c r="O17" s="161"/>
      <c r="P17" s="161"/>
      <c r="Q17" s="161"/>
      <c r="R17" s="161"/>
      <c r="S17" s="161" t="s">
        <v>2</v>
      </c>
      <c r="T17" s="161"/>
      <c r="U17" s="161"/>
      <c r="V17" s="161"/>
      <c r="W17" s="161"/>
      <c r="X17" s="161"/>
      <c r="Y17" s="161"/>
      <c r="Z17" s="161"/>
      <c r="AA17" s="161"/>
      <c r="AB17" s="161"/>
      <c r="AC17" s="161"/>
      <c r="AD17" s="161"/>
      <c r="AE17" s="30"/>
      <c r="AF17" s="30"/>
      <c r="AG17" s="30"/>
      <c r="AH17" s="30"/>
      <c r="AI17" s="28" t="s">
        <v>27</v>
      </c>
      <c r="AK17" s="28" t="s">
        <v>102</v>
      </c>
      <c r="AL17" s="30"/>
      <c r="AM17" s="30"/>
    </row>
    <row r="18" spans="1:39" s="28" customFormat="1" ht="29.25" customHeight="1" x14ac:dyDescent="0.15">
      <c r="A18" s="155"/>
      <c r="B18" s="155"/>
      <c r="C18" s="155"/>
      <c r="D18" s="155"/>
      <c r="E18" s="155"/>
      <c r="F18" s="155"/>
      <c r="G18" s="162"/>
      <c r="H18" s="163"/>
      <c r="I18" s="163"/>
      <c r="J18" s="163"/>
      <c r="K18" s="163"/>
      <c r="L18" s="163"/>
      <c r="M18" s="163"/>
      <c r="N18" s="163"/>
      <c r="O18" s="163"/>
      <c r="P18" s="163"/>
      <c r="Q18" s="163"/>
      <c r="R18" s="164"/>
      <c r="S18" s="162"/>
      <c r="T18" s="163"/>
      <c r="U18" s="163"/>
      <c r="V18" s="163"/>
      <c r="W18" s="163"/>
      <c r="X18" s="163"/>
      <c r="Y18" s="163"/>
      <c r="Z18" s="163"/>
      <c r="AA18" s="163"/>
      <c r="AB18" s="163"/>
      <c r="AC18" s="163"/>
      <c r="AD18" s="164"/>
      <c r="AE18" s="30"/>
      <c r="AF18" s="30"/>
      <c r="AG18" s="30"/>
      <c r="AH18" s="30"/>
      <c r="AI18" s="28" t="str">
        <f>TRIM(G18)&amp;"　"&amp;TRIM(S18)</f>
        <v>　</v>
      </c>
      <c r="AK18" s="28">
        <f>COUNTA(G20:X21)</f>
        <v>0</v>
      </c>
      <c r="AL18" s="30"/>
      <c r="AM18" s="30"/>
    </row>
    <row r="19" spans="1:39" s="28" customFormat="1" ht="20.25" customHeight="1" x14ac:dyDescent="0.15">
      <c r="A19" s="158"/>
      <c r="B19" s="159"/>
      <c r="C19" s="159"/>
      <c r="D19" s="159"/>
      <c r="E19" s="159"/>
      <c r="F19" s="160"/>
      <c r="G19" s="166" t="s">
        <v>99</v>
      </c>
      <c r="H19" s="166"/>
      <c r="I19" s="166"/>
      <c r="J19" s="166"/>
      <c r="K19" s="166"/>
      <c r="L19" s="166"/>
      <c r="M19" s="166" t="s">
        <v>3</v>
      </c>
      <c r="N19" s="166"/>
      <c r="O19" s="166"/>
      <c r="P19" s="166"/>
      <c r="Q19" s="166"/>
      <c r="R19" s="166"/>
      <c r="S19" s="166"/>
      <c r="T19" s="166"/>
      <c r="U19" s="166"/>
      <c r="V19" s="166"/>
      <c r="W19" s="166"/>
      <c r="X19" s="166"/>
      <c r="Y19" s="166" t="s">
        <v>32</v>
      </c>
      <c r="Z19" s="166"/>
      <c r="AA19" s="166"/>
      <c r="AB19" s="166"/>
      <c r="AC19" s="166"/>
      <c r="AD19" s="166"/>
      <c r="AE19" s="30"/>
      <c r="AF19" s="30"/>
      <c r="AG19" s="30"/>
      <c r="AH19" s="37"/>
      <c r="AI19" s="38">
        <f>IF(E6=AI5,"出場日未選択",VLOOKUP(E6,AI6:AM11,3,0))</f>
        <v>44591</v>
      </c>
      <c r="AJ19" s="38"/>
      <c r="AK19" s="38">
        <f>IF(E6=AI5,"",VLOOKUP(E6,AI6:AM11,4,0))</f>
        <v>0</v>
      </c>
      <c r="AM19" s="28" t="s">
        <v>136</v>
      </c>
    </row>
    <row r="20" spans="1:39" s="28" customFormat="1" ht="26.25" customHeight="1" x14ac:dyDescent="0.15">
      <c r="A20" s="158" t="s">
        <v>97</v>
      </c>
      <c r="B20" s="159"/>
      <c r="C20" s="159"/>
      <c r="D20" s="159"/>
      <c r="E20" s="159"/>
      <c r="F20" s="160"/>
      <c r="G20" s="167"/>
      <c r="H20" s="168"/>
      <c r="I20" s="168"/>
      <c r="J20" s="168"/>
      <c r="K20" s="168"/>
      <c r="L20" s="168"/>
      <c r="M20" s="168"/>
      <c r="N20" s="168"/>
      <c r="O20" s="168"/>
      <c r="P20" s="168"/>
      <c r="Q20" s="168"/>
      <c r="R20" s="168"/>
      <c r="S20" s="168"/>
      <c r="T20" s="168"/>
      <c r="U20" s="168"/>
      <c r="V20" s="168"/>
      <c r="W20" s="168"/>
      <c r="X20" s="169"/>
      <c r="Y20" s="165"/>
      <c r="Z20" s="165"/>
      <c r="AA20" s="165"/>
      <c r="AB20" s="165"/>
      <c r="AC20" s="165"/>
      <c r="AD20" s="165"/>
      <c r="AE20" s="30"/>
      <c r="AF20" s="30"/>
      <c r="AG20" s="30"/>
      <c r="AH20" s="28" t="str">
        <f>IF(M20="","",VLOOKUP(M20,$AI$45:$AJ$61,2,0)+AK20)</f>
        <v/>
      </c>
      <c r="AI20" s="28">
        <f>IF(G20="",0,VLOOKUP($G20,$AI$45:$AL$80,4,0))</f>
        <v>0</v>
      </c>
      <c r="AJ20" s="28" t="str">
        <f>IF(G20="","",VLOOKUP($G20,$AI$45:$AL$80,2,0))</f>
        <v/>
      </c>
      <c r="AK20" s="28">
        <f>IF(G20="",0,VLOOKUP($G20,$AI$45:$AL$80,3,0))</f>
        <v>0</v>
      </c>
      <c r="AL20" s="28" t="str">
        <f>IF(Y20="","999:99.99"," "&amp;LEFT(RIGHT("  "&amp;TEXT(Y20,"0.00"),7),2)&amp;":"&amp;RIGHT(TEXT(Y20,"0.00"),5))</f>
        <v>999:99.99</v>
      </c>
      <c r="AM20" s="28" t="str">
        <f>IF(G20="","",VLOOKUP($G20,$AI$44:$AM$80,5,0)+IF($T$16="男子",1,0))</f>
        <v/>
      </c>
    </row>
    <row r="21" spans="1:39" s="28" customFormat="1" ht="26.25" customHeight="1" x14ac:dyDescent="0.15">
      <c r="A21" s="158" t="s">
        <v>98</v>
      </c>
      <c r="B21" s="159"/>
      <c r="C21" s="159"/>
      <c r="D21" s="159"/>
      <c r="E21" s="159"/>
      <c r="F21" s="160"/>
      <c r="G21" s="167"/>
      <c r="H21" s="168"/>
      <c r="I21" s="168"/>
      <c r="J21" s="168"/>
      <c r="K21" s="168"/>
      <c r="L21" s="168"/>
      <c r="M21" s="168"/>
      <c r="N21" s="168"/>
      <c r="O21" s="168"/>
      <c r="P21" s="168"/>
      <c r="Q21" s="168"/>
      <c r="R21" s="168"/>
      <c r="S21" s="168"/>
      <c r="T21" s="168"/>
      <c r="U21" s="168"/>
      <c r="V21" s="168"/>
      <c r="W21" s="168"/>
      <c r="X21" s="169"/>
      <c r="Y21" s="165"/>
      <c r="Z21" s="165"/>
      <c r="AA21" s="165"/>
      <c r="AB21" s="165"/>
      <c r="AC21" s="165"/>
      <c r="AD21" s="165"/>
      <c r="AE21" s="30"/>
      <c r="AF21" s="30"/>
      <c r="AG21" s="30"/>
      <c r="AH21" s="28" t="str">
        <f>IF(M21="","",VLOOKUP(M21,$AI$45:$AJ$61,2,0)+AK21)</f>
        <v/>
      </c>
      <c r="AI21" s="28">
        <f>IF(G21="",0,VLOOKUP($G21,$AI$45:$AL$80,4,0))</f>
        <v>0</v>
      </c>
      <c r="AJ21" s="28" t="str">
        <f>IF(G21="","",VLOOKUP($G21,$AI$45:$AL$80,2,0))</f>
        <v/>
      </c>
      <c r="AK21" s="28">
        <f>IF(G21="",0,VLOOKUP($G21,$AI$45:$AL$80,3,0))</f>
        <v>0</v>
      </c>
      <c r="AL21" s="28" t="str">
        <f>IF(Y21="","999:99.99"," "&amp;LEFT(RIGHT("  "&amp;TEXT(Y21,"0.00"),7),2)&amp;":"&amp;RIGHT(TEXT(Y21,"0.00"),5))</f>
        <v>999:99.99</v>
      </c>
      <c r="AM21" s="28" t="str">
        <f>IF(G21="","",VLOOKUP($G21,$AI$44:$AM$80,5,0)+IF($T$16="男子",1,0))</f>
        <v/>
      </c>
    </row>
    <row r="22" spans="1:39" s="28" customFormat="1" ht="9.9499999999999993" customHeight="1" x14ac:dyDescent="0.1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9" s="28" customFormat="1" ht="21" customHeight="1" x14ac:dyDescent="0.15">
      <c r="A23" s="33" t="s">
        <v>65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5"/>
      <c r="AE23" s="39"/>
      <c r="AF23" s="39"/>
      <c r="AG23" s="39"/>
      <c r="AH23" s="39"/>
    </row>
    <row r="24" spans="1:39" s="28" customFormat="1" ht="30" customHeight="1" x14ac:dyDescent="0.15">
      <c r="A24" s="134"/>
      <c r="B24" s="130"/>
      <c r="C24" s="130"/>
      <c r="D24" s="130"/>
      <c r="E24" s="130"/>
      <c r="F24" s="131"/>
      <c r="G24" s="156" t="s">
        <v>66</v>
      </c>
      <c r="H24" s="106"/>
      <c r="I24" s="106"/>
      <c r="J24" s="106"/>
      <c r="K24" s="128"/>
      <c r="L24" s="106" t="s">
        <v>67</v>
      </c>
      <c r="M24" s="106"/>
      <c r="N24" s="106"/>
      <c r="O24" s="106"/>
      <c r="P24" s="106"/>
      <c r="Q24" s="156"/>
      <c r="R24" s="106"/>
      <c r="S24" s="106"/>
      <c r="T24" s="106"/>
      <c r="U24" s="128"/>
      <c r="V24" s="134" t="s">
        <v>68</v>
      </c>
      <c r="W24" s="130"/>
      <c r="X24" s="130"/>
      <c r="Y24" s="130"/>
      <c r="Z24" s="130"/>
      <c r="AA24" s="130"/>
      <c r="AB24" s="130"/>
      <c r="AC24" s="130"/>
      <c r="AD24" s="131"/>
      <c r="AE24" s="30"/>
      <c r="AF24" s="30"/>
      <c r="AG24" s="30"/>
      <c r="AH24" s="30"/>
    </row>
    <row r="25" spans="1:39" s="28" customFormat="1" ht="30" customHeight="1" x14ac:dyDescent="0.15">
      <c r="A25" s="134" t="s">
        <v>69</v>
      </c>
      <c r="B25" s="130"/>
      <c r="C25" s="130"/>
      <c r="D25" s="130"/>
      <c r="E25" s="130"/>
      <c r="F25" s="131"/>
      <c r="G25" s="172">
        <f>IF(T16="女子",1,0)</f>
        <v>0</v>
      </c>
      <c r="H25" s="173"/>
      <c r="I25" s="173"/>
      <c r="J25" s="40"/>
      <c r="K25" s="41" t="s">
        <v>70</v>
      </c>
      <c r="L25" s="172">
        <f>IF(T16="男子",1,0)</f>
        <v>0</v>
      </c>
      <c r="M25" s="173"/>
      <c r="N25" s="173"/>
      <c r="O25" s="40"/>
      <c r="P25" s="41" t="s">
        <v>70</v>
      </c>
      <c r="Q25" s="135"/>
      <c r="R25" s="136"/>
      <c r="S25" s="136"/>
      <c r="T25" s="136"/>
      <c r="U25" s="137"/>
      <c r="V25" s="174">
        <f>G25+L25</f>
        <v>0</v>
      </c>
      <c r="W25" s="175"/>
      <c r="X25" s="175"/>
      <c r="Y25" s="175"/>
      <c r="Z25" s="175"/>
      <c r="AA25" s="175"/>
      <c r="AB25" s="175"/>
      <c r="AC25" s="42"/>
      <c r="AD25" s="43" t="s">
        <v>70</v>
      </c>
      <c r="AE25" s="30"/>
      <c r="AF25" s="30"/>
      <c r="AG25" s="30"/>
      <c r="AH25" s="30"/>
    </row>
    <row r="26" spans="1:39" s="28" customFormat="1" ht="30" customHeight="1" x14ac:dyDescent="0.15">
      <c r="A26" s="134" t="s">
        <v>71</v>
      </c>
      <c r="B26" s="130"/>
      <c r="C26" s="130"/>
      <c r="D26" s="130"/>
      <c r="E26" s="130"/>
      <c r="F26" s="131"/>
      <c r="G26" s="172">
        <f>IF(T16="女子",AK18,0)</f>
        <v>0</v>
      </c>
      <c r="H26" s="173"/>
      <c r="I26" s="173"/>
      <c r="J26" s="40"/>
      <c r="K26" s="41" t="s">
        <v>72</v>
      </c>
      <c r="L26" s="172">
        <f>IF(T16="男子",AK18,0)</f>
        <v>0</v>
      </c>
      <c r="M26" s="173"/>
      <c r="N26" s="173"/>
      <c r="O26" s="40"/>
      <c r="P26" s="41" t="s">
        <v>72</v>
      </c>
      <c r="Q26" s="176"/>
      <c r="R26" s="108"/>
      <c r="S26" s="108"/>
      <c r="T26" s="108"/>
      <c r="U26" s="177"/>
      <c r="V26" s="174">
        <f>G26+L26</f>
        <v>0</v>
      </c>
      <c r="W26" s="175"/>
      <c r="X26" s="175"/>
      <c r="Y26" s="175"/>
      <c r="Z26" s="175"/>
      <c r="AA26" s="175"/>
      <c r="AB26" s="175"/>
      <c r="AC26" s="40"/>
      <c r="AD26" s="41" t="s">
        <v>72</v>
      </c>
      <c r="AE26" s="30"/>
      <c r="AF26" s="30"/>
      <c r="AG26" s="30"/>
      <c r="AH26" s="30"/>
    </row>
    <row r="27" spans="1:39" s="28" customFormat="1" ht="9.9499999999999993" customHeight="1" x14ac:dyDescent="0.1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row>
    <row r="28" spans="1:39" s="30" customFormat="1" ht="24" customHeight="1" x14ac:dyDescent="0.15">
      <c r="A28" s="33" t="s">
        <v>73</v>
      </c>
      <c r="B28" s="34"/>
      <c r="C28" s="34"/>
      <c r="D28" s="34"/>
      <c r="E28" s="34"/>
      <c r="F28" s="44"/>
      <c r="G28" s="34"/>
      <c r="H28" s="34"/>
      <c r="I28" s="34"/>
      <c r="J28" s="34"/>
      <c r="K28" s="34"/>
      <c r="L28" s="34"/>
      <c r="M28" s="34"/>
      <c r="N28" s="34"/>
      <c r="O28" s="34"/>
      <c r="P28" s="34"/>
      <c r="Q28" s="34"/>
      <c r="R28" s="34"/>
      <c r="S28" s="34"/>
      <c r="T28" s="34"/>
      <c r="U28" s="34"/>
      <c r="V28" s="34"/>
      <c r="W28" s="34"/>
      <c r="X28" s="34"/>
      <c r="Y28" s="34"/>
      <c r="Z28" s="34"/>
      <c r="AA28" s="34"/>
      <c r="AB28" s="34"/>
      <c r="AC28" s="34"/>
      <c r="AD28" s="35"/>
    </row>
    <row r="29" spans="1:39" s="30" customFormat="1" ht="19.5" customHeight="1" x14ac:dyDescent="0.15">
      <c r="A29" s="180" t="s">
        <v>74</v>
      </c>
      <c r="B29" s="181"/>
      <c r="C29" s="181"/>
      <c r="D29" s="181"/>
      <c r="E29" s="181"/>
      <c r="F29" s="182"/>
      <c r="G29" s="97"/>
      <c r="H29" s="54" t="s">
        <v>140</v>
      </c>
      <c r="I29" s="54"/>
      <c r="J29" s="54"/>
      <c r="K29" s="54"/>
      <c r="L29" s="54"/>
      <c r="M29" s="98"/>
      <c r="N29" s="54"/>
      <c r="O29" s="98"/>
      <c r="P29" s="106" t="s">
        <v>75</v>
      </c>
      <c r="Q29" s="106"/>
      <c r="R29" s="106">
        <f>V26</f>
        <v>0</v>
      </c>
      <c r="S29" s="106" t="s">
        <v>72</v>
      </c>
      <c r="T29" s="106"/>
      <c r="U29" s="106" t="s">
        <v>76</v>
      </c>
      <c r="V29" s="103" t="str">
        <f>DBCS(TEXT(SUM(AI20:AI21),"#,##0"))</f>
        <v>０</v>
      </c>
      <c r="W29" s="103"/>
      <c r="X29" s="103"/>
      <c r="Y29" s="103"/>
      <c r="Z29" s="103"/>
      <c r="AA29" s="103"/>
      <c r="AB29" s="103"/>
      <c r="AC29" s="103"/>
      <c r="AD29" s="128" t="s">
        <v>77</v>
      </c>
    </row>
    <row r="30" spans="1:39" s="30" customFormat="1" ht="19.5" hidden="1" customHeight="1" x14ac:dyDescent="0.15">
      <c r="A30" s="183"/>
      <c r="B30" s="184"/>
      <c r="C30" s="184"/>
      <c r="D30" s="184"/>
      <c r="E30" s="184"/>
      <c r="F30" s="185"/>
      <c r="G30" s="100"/>
      <c r="H30" s="101" t="s">
        <v>134</v>
      </c>
      <c r="I30" s="101"/>
      <c r="J30" s="101"/>
      <c r="K30" s="101"/>
      <c r="L30" s="101"/>
      <c r="M30" s="102"/>
      <c r="N30" s="101"/>
      <c r="O30" s="102"/>
      <c r="P30" s="107"/>
      <c r="Q30" s="107"/>
      <c r="R30" s="107"/>
      <c r="S30" s="107"/>
      <c r="T30" s="107"/>
      <c r="U30" s="107"/>
      <c r="V30" s="104"/>
      <c r="W30" s="104"/>
      <c r="X30" s="104"/>
      <c r="Y30" s="104"/>
      <c r="Z30" s="104"/>
      <c r="AA30" s="104"/>
      <c r="AB30" s="104"/>
      <c r="AC30" s="104"/>
      <c r="AD30" s="137"/>
    </row>
    <row r="31" spans="1:39" s="30" customFormat="1" ht="19.5" hidden="1" customHeight="1" x14ac:dyDescent="0.15">
      <c r="A31" s="186"/>
      <c r="B31" s="187"/>
      <c r="C31" s="187"/>
      <c r="D31" s="187"/>
      <c r="E31" s="187"/>
      <c r="F31" s="188"/>
      <c r="G31" s="99"/>
      <c r="H31" s="95" t="s">
        <v>135</v>
      </c>
      <c r="I31" s="95"/>
      <c r="J31" s="95"/>
      <c r="K31" s="95"/>
      <c r="L31" s="95"/>
      <c r="M31" s="96"/>
      <c r="N31" s="95"/>
      <c r="O31" s="96"/>
      <c r="P31" s="108"/>
      <c r="Q31" s="108"/>
      <c r="R31" s="108"/>
      <c r="S31" s="108"/>
      <c r="T31" s="108"/>
      <c r="U31" s="108"/>
      <c r="V31" s="105"/>
      <c r="W31" s="105"/>
      <c r="X31" s="105"/>
      <c r="Y31" s="105"/>
      <c r="Z31" s="105"/>
      <c r="AA31" s="105"/>
      <c r="AB31" s="105"/>
      <c r="AC31" s="105"/>
      <c r="AD31" s="177"/>
    </row>
    <row r="32" spans="1:39" s="30" customFormat="1" ht="9.9499999999999993" customHeight="1" x14ac:dyDescent="0.1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row>
    <row r="33" spans="1:39" s="30" customFormat="1" ht="21.75" customHeight="1" x14ac:dyDescent="0.15">
      <c r="A33" s="45" t="s">
        <v>78</v>
      </c>
      <c r="B33" s="46"/>
      <c r="C33" s="46"/>
      <c r="D33" s="46"/>
      <c r="E33" s="46"/>
      <c r="F33" s="47"/>
      <c r="G33" s="46"/>
      <c r="H33" s="46"/>
      <c r="I33" s="46"/>
      <c r="J33" s="46"/>
      <c r="K33" s="46"/>
      <c r="L33" s="46"/>
      <c r="M33" s="46"/>
      <c r="N33" s="46"/>
      <c r="O33" s="46"/>
      <c r="P33" s="46"/>
      <c r="Q33" s="46"/>
      <c r="R33" s="46"/>
      <c r="S33" s="46"/>
      <c r="T33" s="46"/>
      <c r="U33" s="46"/>
      <c r="V33" s="46"/>
      <c r="W33" s="46"/>
      <c r="X33" s="46"/>
      <c r="Y33" s="46"/>
      <c r="Z33" s="46"/>
      <c r="AA33" s="46"/>
      <c r="AB33" s="46"/>
      <c r="AC33" s="46"/>
      <c r="AD33" s="48"/>
    </row>
    <row r="34" spans="1:39" s="30" customFormat="1" ht="18.75" x14ac:dyDescent="0.15">
      <c r="A34" s="86" t="s">
        <v>115</v>
      </c>
      <c r="B34" s="49"/>
      <c r="C34" s="49"/>
      <c r="D34" s="49"/>
      <c r="E34" s="49"/>
      <c r="F34" s="50"/>
      <c r="G34" s="49"/>
      <c r="H34" s="49"/>
      <c r="I34" s="49"/>
      <c r="J34" s="49"/>
      <c r="K34" s="49"/>
      <c r="L34" s="49"/>
      <c r="M34" s="49"/>
      <c r="N34" s="49"/>
      <c r="O34" s="49"/>
      <c r="P34" s="49"/>
      <c r="Q34" s="49"/>
      <c r="R34" s="49"/>
      <c r="S34" s="49"/>
      <c r="T34" s="49"/>
      <c r="U34" s="49"/>
      <c r="V34" s="49"/>
      <c r="W34" s="49"/>
      <c r="X34" s="49"/>
      <c r="Y34" s="49"/>
      <c r="Z34" s="49"/>
      <c r="AA34" s="49"/>
      <c r="AB34" s="49"/>
      <c r="AC34" s="49"/>
      <c r="AD34" s="51"/>
    </row>
    <row r="35" spans="1:39" s="30" customFormat="1" ht="18.75" x14ac:dyDescent="0.15">
      <c r="A35" s="86" t="s">
        <v>116</v>
      </c>
      <c r="B35" s="49"/>
      <c r="C35" s="49"/>
      <c r="D35" s="49"/>
      <c r="E35" s="49"/>
      <c r="F35" s="50"/>
      <c r="G35" s="49"/>
      <c r="H35" s="49"/>
      <c r="I35" s="49"/>
      <c r="J35" s="49"/>
      <c r="K35" s="49"/>
      <c r="L35" s="49"/>
      <c r="M35" s="49"/>
      <c r="N35" s="49"/>
      <c r="O35" s="49"/>
      <c r="P35" s="49"/>
      <c r="Q35" s="49"/>
      <c r="R35" s="49"/>
      <c r="S35" s="49"/>
      <c r="T35" s="49"/>
      <c r="U35" s="49"/>
      <c r="V35" s="49"/>
      <c r="W35" s="49"/>
      <c r="X35" s="49"/>
      <c r="Y35" s="49"/>
      <c r="Z35" s="49"/>
      <c r="AA35" s="49"/>
      <c r="AB35" s="49"/>
      <c r="AC35" s="49"/>
      <c r="AD35" s="51"/>
    </row>
    <row r="36" spans="1:39" s="30" customFormat="1" ht="18.75" customHeight="1" x14ac:dyDescent="0.15">
      <c r="A36" s="87" t="s">
        <v>79</v>
      </c>
      <c r="B36" s="52"/>
      <c r="C36" s="52"/>
      <c r="D36" s="52"/>
      <c r="E36" s="52"/>
      <c r="F36" s="53"/>
      <c r="G36" s="49"/>
      <c r="H36" s="49"/>
      <c r="I36" s="49"/>
      <c r="J36" s="49"/>
      <c r="K36" s="49"/>
      <c r="L36" s="49"/>
      <c r="M36" s="49"/>
      <c r="N36" s="49"/>
      <c r="O36" s="49"/>
      <c r="P36" s="49"/>
      <c r="Q36" s="49"/>
      <c r="R36" s="49"/>
      <c r="S36" s="49"/>
      <c r="T36" s="49"/>
      <c r="U36" s="49"/>
      <c r="V36" s="49"/>
      <c r="W36" s="49"/>
      <c r="X36" s="49"/>
      <c r="Y36" s="49"/>
      <c r="Z36" s="49"/>
      <c r="AA36" s="49"/>
      <c r="AB36" s="49"/>
      <c r="AC36" s="49"/>
      <c r="AD36" s="51"/>
    </row>
    <row r="37" spans="1:39" s="30" customFormat="1" ht="26.25" customHeight="1" x14ac:dyDescent="0.15">
      <c r="A37" s="117" t="s">
        <v>80</v>
      </c>
      <c r="B37" s="118"/>
      <c r="C37" s="118"/>
      <c r="D37" s="118"/>
      <c r="E37" s="258"/>
      <c r="F37" s="157"/>
      <c r="G37" s="157"/>
      <c r="H37" s="157"/>
      <c r="I37" s="54" t="s">
        <v>81</v>
      </c>
      <c r="J37" s="157"/>
      <c r="K37" s="157"/>
      <c r="L37" s="54" t="s">
        <v>82</v>
      </c>
      <c r="M37" s="157"/>
      <c r="N37" s="157"/>
      <c r="O37" s="54" t="s">
        <v>83</v>
      </c>
      <c r="P37" s="155" t="s">
        <v>84</v>
      </c>
      <c r="Q37" s="155"/>
      <c r="R37" s="155"/>
      <c r="S37" s="155"/>
      <c r="T37" s="155"/>
      <c r="U37" s="178" t="str">
        <f>V29</f>
        <v>０</v>
      </c>
      <c r="V37" s="179"/>
      <c r="W37" s="179"/>
      <c r="X37" s="179"/>
      <c r="Y37" s="179"/>
      <c r="Z37" s="179"/>
      <c r="AA37" s="179"/>
      <c r="AB37" s="179"/>
      <c r="AC37" s="179"/>
      <c r="AD37" s="55" t="s">
        <v>103</v>
      </c>
    </row>
    <row r="38" spans="1:39" s="39" customFormat="1" ht="26.25" customHeight="1" x14ac:dyDescent="0.15">
      <c r="A38" s="170" t="s">
        <v>85</v>
      </c>
      <c r="B38" s="170"/>
      <c r="C38" s="170"/>
      <c r="D38" s="170"/>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30"/>
      <c r="AF38" s="30"/>
      <c r="AG38" s="30"/>
      <c r="AH38" s="30"/>
    </row>
    <row r="39" spans="1:39" s="88" customFormat="1" ht="20.25" customHeight="1" x14ac:dyDescent="0.15">
      <c r="A39" s="152" t="s">
        <v>117</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4"/>
    </row>
    <row r="40" spans="1:39" s="88" customFormat="1" ht="42.95" customHeight="1" x14ac:dyDescent="0.15">
      <c r="A40" s="89"/>
      <c r="B40" s="109" t="s">
        <v>118</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10"/>
    </row>
    <row r="41" spans="1:39" s="30" customFormat="1" ht="24" customHeight="1" x14ac:dyDescent="0.15">
      <c r="A41" s="33" t="s">
        <v>112</v>
      </c>
      <c r="B41" s="34"/>
      <c r="C41" s="34"/>
      <c r="D41" s="34"/>
      <c r="E41" s="34"/>
      <c r="F41" s="44"/>
      <c r="G41" s="34"/>
      <c r="H41" s="34"/>
      <c r="I41" s="34"/>
      <c r="J41" s="34"/>
      <c r="K41" s="34"/>
      <c r="L41" s="34"/>
      <c r="M41" s="34"/>
      <c r="N41" s="34"/>
      <c r="O41" s="34"/>
      <c r="P41" s="34"/>
      <c r="Q41" s="34"/>
      <c r="R41" s="34"/>
      <c r="S41" s="34"/>
      <c r="T41" s="34"/>
      <c r="U41" s="34"/>
      <c r="V41" s="34"/>
      <c r="W41" s="34"/>
      <c r="X41" s="34"/>
      <c r="Y41" s="34"/>
      <c r="Z41" s="34"/>
      <c r="AA41" s="34"/>
      <c r="AB41" s="34"/>
      <c r="AC41" s="34"/>
      <c r="AD41" s="35"/>
    </row>
    <row r="42" spans="1:39" s="30" customFormat="1" ht="36.75" customHeight="1" x14ac:dyDescent="0.15">
      <c r="A42" s="114"/>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6"/>
    </row>
    <row r="43" spans="1:39" s="30" customFormat="1" ht="16.899999999999999" customHeight="1" x14ac:dyDescent="0.15"/>
    <row r="44" spans="1:39" s="30" customFormat="1" x14ac:dyDescent="0.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I44" s="93"/>
      <c r="AJ44" s="14"/>
      <c r="AM44" s="30" t="s">
        <v>136</v>
      </c>
    </row>
    <row r="45" spans="1:39" s="30" customFormat="1" x14ac:dyDescent="0.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H45" s="94" t="s">
        <v>120</v>
      </c>
      <c r="AI45" s="94" t="str">
        <f>"　  第１回　　　　"&amp;AH45</f>
        <v>　  第１回　　　　 25m自　由　形</v>
      </c>
      <c r="AJ45" s="16">
        <v>1</v>
      </c>
      <c r="AK45" s="30">
        <v>25</v>
      </c>
      <c r="AL45" s="30">
        <v>1800</v>
      </c>
      <c r="AM45" s="30">
        <v>1</v>
      </c>
    </row>
    <row r="46" spans="1:39" s="30" customFormat="1" x14ac:dyDescent="0.1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H46" s="94" t="s">
        <v>121</v>
      </c>
      <c r="AI46" s="94" t="str">
        <f t="shared" ref="AI46:AI62" si="0">"　  第１回　　　　"&amp;AH46</f>
        <v>　  第１回　　　　 50m自　由　形</v>
      </c>
      <c r="AJ46" s="15">
        <v>1</v>
      </c>
      <c r="AK46" s="30">
        <v>50</v>
      </c>
      <c r="AL46" s="30">
        <v>1800</v>
      </c>
      <c r="AM46" s="30">
        <v>19</v>
      </c>
    </row>
    <row r="47" spans="1:39" s="30" customFormat="1" x14ac:dyDescent="0.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H47" s="94" t="s">
        <v>122</v>
      </c>
      <c r="AI47" s="94" t="str">
        <f t="shared" si="0"/>
        <v>　  第１回　　　　100m自　由　形</v>
      </c>
      <c r="AJ47" s="16">
        <v>1</v>
      </c>
      <c r="AK47" s="30">
        <v>100</v>
      </c>
      <c r="AL47" s="30">
        <v>1800</v>
      </c>
      <c r="AM47" s="30">
        <v>11</v>
      </c>
    </row>
    <row r="48" spans="1:39" s="30" customFormat="1" x14ac:dyDescent="0.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H48" s="94" t="s">
        <v>123</v>
      </c>
      <c r="AI48" s="94" t="str">
        <f t="shared" si="0"/>
        <v>　  第１回　　　　200m自　由　形</v>
      </c>
      <c r="AJ48" s="16">
        <v>1</v>
      </c>
      <c r="AK48" s="30">
        <v>200</v>
      </c>
      <c r="AL48" s="30">
        <v>1800</v>
      </c>
      <c r="AM48" s="30">
        <v>29</v>
      </c>
    </row>
    <row r="49" spans="1:39" s="30" customFormat="1" x14ac:dyDescent="0.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94" t="s">
        <v>124</v>
      </c>
      <c r="AI49" s="94" t="str">
        <f t="shared" si="0"/>
        <v>　  第１回　　　　 25m背　泳　ぎ</v>
      </c>
      <c r="AJ49" s="15">
        <v>2</v>
      </c>
      <c r="AK49" s="30">
        <v>25</v>
      </c>
      <c r="AL49" s="30">
        <v>1800</v>
      </c>
      <c r="AM49" s="30">
        <v>5</v>
      </c>
    </row>
    <row r="50" spans="1:39" s="30" customFormat="1" x14ac:dyDescent="0.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94" t="s">
        <v>125</v>
      </c>
      <c r="AI50" s="94" t="str">
        <f t="shared" si="0"/>
        <v>　  第１回　　　　 50m背　泳　ぎ</v>
      </c>
      <c r="AJ50" s="15">
        <v>2</v>
      </c>
      <c r="AK50" s="30">
        <v>50</v>
      </c>
      <c r="AL50" s="30">
        <v>1800</v>
      </c>
      <c r="AM50" s="30">
        <v>23</v>
      </c>
    </row>
    <row r="51" spans="1:39" s="30" customFormat="1" x14ac:dyDescent="0.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94" t="s">
        <v>126</v>
      </c>
      <c r="AI51" s="94" t="str">
        <f t="shared" si="0"/>
        <v>　  第１回　　　　100m背　泳　ぎ</v>
      </c>
      <c r="AJ51" s="15">
        <v>2</v>
      </c>
      <c r="AK51" s="30">
        <v>100</v>
      </c>
      <c r="AL51" s="30">
        <v>1800</v>
      </c>
      <c r="AM51" s="30">
        <v>15</v>
      </c>
    </row>
    <row r="52" spans="1:39" s="30" customFormat="1" x14ac:dyDescent="0.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94" t="s">
        <v>127</v>
      </c>
      <c r="AI52" s="94" t="str">
        <f t="shared" si="0"/>
        <v>　  第１回　　　　200m背　泳　ぎ</v>
      </c>
      <c r="AJ52" s="15">
        <v>2</v>
      </c>
      <c r="AK52" s="30">
        <v>200</v>
      </c>
      <c r="AL52" s="30">
        <v>1800</v>
      </c>
      <c r="AM52" s="30">
        <v>33</v>
      </c>
    </row>
    <row r="53" spans="1:39" s="30" customFormat="1" x14ac:dyDescent="0.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94" t="s">
        <v>128</v>
      </c>
      <c r="AI53" s="94" t="str">
        <f t="shared" si="0"/>
        <v>　  第１回　　　　 25m平　泳　ぎ</v>
      </c>
      <c r="AJ53" s="15">
        <v>3</v>
      </c>
      <c r="AK53" s="30">
        <v>25</v>
      </c>
      <c r="AL53" s="30">
        <v>1800</v>
      </c>
      <c r="AM53" s="30">
        <v>3</v>
      </c>
    </row>
    <row r="54" spans="1:39" s="30" customFormat="1" x14ac:dyDescent="0.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94" t="s">
        <v>129</v>
      </c>
      <c r="AI54" s="94" t="str">
        <f t="shared" si="0"/>
        <v>　  第１回　　　　 50m平　泳　ぎ</v>
      </c>
      <c r="AJ54" s="15">
        <v>3</v>
      </c>
      <c r="AK54" s="30">
        <v>50</v>
      </c>
      <c r="AL54" s="30">
        <v>1800</v>
      </c>
      <c r="AM54" s="30">
        <v>21</v>
      </c>
    </row>
    <row r="55" spans="1:39" s="30" customFormat="1" x14ac:dyDescent="0.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94" t="s">
        <v>130</v>
      </c>
      <c r="AI55" s="94" t="str">
        <f t="shared" si="0"/>
        <v>　  第１回　　　　100m平　泳　ぎ</v>
      </c>
      <c r="AJ55" s="15">
        <v>3</v>
      </c>
      <c r="AK55" s="30">
        <v>100</v>
      </c>
      <c r="AL55" s="30">
        <v>1800</v>
      </c>
      <c r="AM55" s="30">
        <v>13</v>
      </c>
    </row>
    <row r="56" spans="1:39" s="30" customFormat="1" x14ac:dyDescent="0.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94" t="s">
        <v>131</v>
      </c>
      <c r="AI56" s="94" t="str">
        <f t="shared" si="0"/>
        <v>　  第１回　　　　200m平　泳　ぎ</v>
      </c>
      <c r="AJ56" s="15">
        <v>3</v>
      </c>
      <c r="AK56" s="30">
        <v>200</v>
      </c>
      <c r="AL56" s="30">
        <v>1800</v>
      </c>
      <c r="AM56" s="30">
        <v>31</v>
      </c>
    </row>
    <row r="57" spans="1:39" s="30" customFormat="1" x14ac:dyDescent="0.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94" t="s">
        <v>53</v>
      </c>
      <c r="AI57" s="94" t="str">
        <f t="shared" si="0"/>
        <v>　  第１回　　　　 25mバタフライ</v>
      </c>
      <c r="AJ57" s="15">
        <v>4</v>
      </c>
      <c r="AK57" s="30">
        <v>25</v>
      </c>
      <c r="AL57" s="30">
        <v>1800</v>
      </c>
      <c r="AM57" s="30">
        <v>7</v>
      </c>
    </row>
    <row r="58" spans="1:39" s="30" customFormat="1" x14ac:dyDescent="0.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94" t="s">
        <v>51</v>
      </c>
      <c r="AI58" s="94" t="str">
        <f t="shared" si="0"/>
        <v>　  第１回　　　　 50mバタフライ</v>
      </c>
      <c r="AJ58" s="15">
        <v>4</v>
      </c>
      <c r="AK58" s="30">
        <v>50</v>
      </c>
      <c r="AL58" s="30">
        <v>1800</v>
      </c>
      <c r="AM58" s="30">
        <v>25</v>
      </c>
    </row>
    <row r="59" spans="1:39" s="30" customFormat="1" x14ac:dyDescent="0.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94" t="s">
        <v>50</v>
      </c>
      <c r="AI59" s="94" t="str">
        <f t="shared" si="0"/>
        <v>　  第１回　　　　100mバタフライ</v>
      </c>
      <c r="AJ59" s="15">
        <v>4</v>
      </c>
      <c r="AK59" s="30">
        <v>100</v>
      </c>
      <c r="AL59" s="30">
        <v>1800</v>
      </c>
      <c r="AM59" s="30">
        <v>17</v>
      </c>
    </row>
    <row r="60" spans="1:39" s="30" customFormat="1" x14ac:dyDescent="0.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94" t="s">
        <v>54</v>
      </c>
      <c r="AI60" s="94" t="str">
        <f t="shared" si="0"/>
        <v>　  第１回　　　　200mバタフライ</v>
      </c>
      <c r="AJ60" s="15">
        <v>4</v>
      </c>
      <c r="AK60" s="30">
        <v>200</v>
      </c>
      <c r="AL60" s="30">
        <v>1800</v>
      </c>
      <c r="AM60" s="30">
        <v>35</v>
      </c>
    </row>
    <row r="61" spans="1:39" s="30" customFormat="1" x14ac:dyDescent="0.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94" t="s">
        <v>132</v>
      </c>
      <c r="AI61" s="94" t="str">
        <f t="shared" si="0"/>
        <v>　  第１回　　　　100m個人メドレー</v>
      </c>
      <c r="AJ61" s="15">
        <v>5</v>
      </c>
      <c r="AK61" s="30">
        <v>100</v>
      </c>
      <c r="AL61" s="30">
        <v>1800</v>
      </c>
      <c r="AM61" s="30">
        <v>9</v>
      </c>
    </row>
    <row r="62" spans="1:39" x14ac:dyDescent="0.15">
      <c r="AH62" s="94" t="s">
        <v>133</v>
      </c>
      <c r="AI62" s="94" t="str">
        <f t="shared" si="0"/>
        <v>　  第１回　　　　200m個人メドレー</v>
      </c>
      <c r="AJ62" s="15">
        <v>5</v>
      </c>
      <c r="AK62" s="30">
        <v>200</v>
      </c>
      <c r="AL62" s="30">
        <v>1800</v>
      </c>
      <c r="AM62" s="56">
        <v>27</v>
      </c>
    </row>
    <row r="63" spans="1:39" x14ac:dyDescent="0.15">
      <c r="AH63" s="94" t="s">
        <v>120</v>
      </c>
      <c r="AI63" s="94" t="str">
        <f t="shared" ref="AI63:AI80" si="1">"午後の部(第10回)　"&amp;AH63</f>
        <v>午後の部(第10回)　 25m自　由　形</v>
      </c>
      <c r="AJ63" s="16">
        <v>6</v>
      </c>
      <c r="AK63" s="30">
        <v>25</v>
      </c>
      <c r="AL63" s="30">
        <v>1800</v>
      </c>
      <c r="AM63" s="56">
        <f>AM45+36</f>
        <v>37</v>
      </c>
    </row>
    <row r="64" spans="1:39" x14ac:dyDescent="0.15">
      <c r="AH64" s="94" t="s">
        <v>121</v>
      </c>
      <c r="AI64" s="94" t="str">
        <f t="shared" si="1"/>
        <v>午後の部(第10回)　 50m自　由　形</v>
      </c>
      <c r="AJ64" s="15">
        <v>6</v>
      </c>
      <c r="AK64" s="30">
        <v>50</v>
      </c>
      <c r="AL64" s="30">
        <v>1800</v>
      </c>
      <c r="AM64" s="56">
        <f t="shared" ref="AM64:AM80" si="2">AM46+36</f>
        <v>55</v>
      </c>
    </row>
    <row r="65" spans="34:39" x14ac:dyDescent="0.15">
      <c r="AH65" s="94" t="s">
        <v>122</v>
      </c>
      <c r="AI65" s="94" t="str">
        <f t="shared" si="1"/>
        <v>午後の部(第10回)　100m自　由　形</v>
      </c>
      <c r="AJ65" s="16">
        <v>6</v>
      </c>
      <c r="AK65" s="30">
        <v>100</v>
      </c>
      <c r="AL65" s="30">
        <v>1800</v>
      </c>
      <c r="AM65" s="56">
        <f t="shared" si="2"/>
        <v>47</v>
      </c>
    </row>
    <row r="66" spans="34:39" x14ac:dyDescent="0.15">
      <c r="AH66" s="94" t="s">
        <v>123</v>
      </c>
      <c r="AI66" s="94" t="str">
        <f t="shared" si="1"/>
        <v>午後の部(第10回)　200m自　由　形</v>
      </c>
      <c r="AJ66" s="16">
        <v>6</v>
      </c>
      <c r="AK66" s="30">
        <v>200</v>
      </c>
      <c r="AL66" s="30">
        <v>1800</v>
      </c>
      <c r="AM66" s="56">
        <f t="shared" si="2"/>
        <v>65</v>
      </c>
    </row>
    <row r="67" spans="34:39" x14ac:dyDescent="0.15">
      <c r="AH67" s="94" t="s">
        <v>124</v>
      </c>
      <c r="AI67" s="94" t="str">
        <f t="shared" si="1"/>
        <v>午後の部(第10回)　 25m背　泳　ぎ</v>
      </c>
      <c r="AJ67" s="15">
        <v>7</v>
      </c>
      <c r="AK67" s="30">
        <v>25</v>
      </c>
      <c r="AL67" s="30">
        <v>1800</v>
      </c>
      <c r="AM67" s="56">
        <f t="shared" si="2"/>
        <v>41</v>
      </c>
    </row>
    <row r="68" spans="34:39" x14ac:dyDescent="0.15">
      <c r="AH68" s="94" t="s">
        <v>125</v>
      </c>
      <c r="AI68" s="94" t="str">
        <f t="shared" si="1"/>
        <v>午後の部(第10回)　 50m背　泳　ぎ</v>
      </c>
      <c r="AJ68" s="15">
        <v>7</v>
      </c>
      <c r="AK68" s="30">
        <v>50</v>
      </c>
      <c r="AL68" s="30">
        <v>1800</v>
      </c>
      <c r="AM68" s="56">
        <f t="shared" si="2"/>
        <v>59</v>
      </c>
    </row>
    <row r="69" spans="34:39" x14ac:dyDescent="0.15">
      <c r="AH69" s="94" t="s">
        <v>126</v>
      </c>
      <c r="AI69" s="94" t="str">
        <f t="shared" si="1"/>
        <v>午後の部(第10回)　100m背　泳　ぎ</v>
      </c>
      <c r="AJ69" s="15">
        <v>7</v>
      </c>
      <c r="AK69" s="30">
        <v>100</v>
      </c>
      <c r="AL69" s="30">
        <v>1800</v>
      </c>
      <c r="AM69" s="56">
        <f t="shared" si="2"/>
        <v>51</v>
      </c>
    </row>
    <row r="70" spans="34:39" x14ac:dyDescent="0.15">
      <c r="AH70" s="94" t="s">
        <v>127</v>
      </c>
      <c r="AI70" s="94" t="str">
        <f t="shared" si="1"/>
        <v>午後の部(第10回)　200m背　泳　ぎ</v>
      </c>
      <c r="AJ70" s="15">
        <v>7</v>
      </c>
      <c r="AK70" s="30">
        <v>200</v>
      </c>
      <c r="AL70" s="30">
        <v>1800</v>
      </c>
      <c r="AM70" s="56">
        <f t="shared" si="2"/>
        <v>69</v>
      </c>
    </row>
    <row r="71" spans="34:39" x14ac:dyDescent="0.15">
      <c r="AH71" s="94" t="s">
        <v>128</v>
      </c>
      <c r="AI71" s="94" t="str">
        <f t="shared" si="1"/>
        <v>午後の部(第10回)　 25m平　泳　ぎ</v>
      </c>
      <c r="AJ71" s="15">
        <v>8</v>
      </c>
      <c r="AK71" s="30">
        <v>25</v>
      </c>
      <c r="AL71" s="30">
        <v>1800</v>
      </c>
      <c r="AM71" s="56">
        <f t="shared" si="2"/>
        <v>39</v>
      </c>
    </row>
    <row r="72" spans="34:39" x14ac:dyDescent="0.15">
      <c r="AH72" s="94" t="s">
        <v>129</v>
      </c>
      <c r="AI72" s="94" t="str">
        <f t="shared" si="1"/>
        <v>午後の部(第10回)　 50m平　泳　ぎ</v>
      </c>
      <c r="AJ72" s="15">
        <v>8</v>
      </c>
      <c r="AK72" s="30">
        <v>50</v>
      </c>
      <c r="AL72" s="30">
        <v>1800</v>
      </c>
      <c r="AM72" s="56">
        <f t="shared" si="2"/>
        <v>57</v>
      </c>
    </row>
    <row r="73" spans="34:39" x14ac:dyDescent="0.15">
      <c r="AH73" s="94" t="s">
        <v>130</v>
      </c>
      <c r="AI73" s="94" t="str">
        <f t="shared" si="1"/>
        <v>午後の部(第10回)　100m平　泳　ぎ</v>
      </c>
      <c r="AJ73" s="15">
        <v>8</v>
      </c>
      <c r="AK73" s="30">
        <v>100</v>
      </c>
      <c r="AL73" s="30">
        <v>1800</v>
      </c>
      <c r="AM73" s="56">
        <f t="shared" si="2"/>
        <v>49</v>
      </c>
    </row>
    <row r="74" spans="34:39" x14ac:dyDescent="0.15">
      <c r="AH74" s="94" t="s">
        <v>131</v>
      </c>
      <c r="AI74" s="94" t="str">
        <f t="shared" si="1"/>
        <v>午後の部(第10回)　200m平　泳　ぎ</v>
      </c>
      <c r="AJ74" s="15">
        <v>8</v>
      </c>
      <c r="AK74" s="30">
        <v>200</v>
      </c>
      <c r="AL74" s="30">
        <v>1800</v>
      </c>
      <c r="AM74" s="56">
        <f t="shared" si="2"/>
        <v>67</v>
      </c>
    </row>
    <row r="75" spans="34:39" x14ac:dyDescent="0.15">
      <c r="AH75" s="94" t="s">
        <v>53</v>
      </c>
      <c r="AI75" s="94" t="str">
        <f t="shared" si="1"/>
        <v>午後の部(第10回)　 25mバタフライ</v>
      </c>
      <c r="AJ75" s="15">
        <v>9</v>
      </c>
      <c r="AK75" s="30">
        <v>25</v>
      </c>
      <c r="AL75" s="30">
        <v>1800</v>
      </c>
      <c r="AM75" s="56">
        <f t="shared" si="2"/>
        <v>43</v>
      </c>
    </row>
    <row r="76" spans="34:39" x14ac:dyDescent="0.15">
      <c r="AH76" s="94" t="s">
        <v>51</v>
      </c>
      <c r="AI76" s="94" t="str">
        <f t="shared" si="1"/>
        <v>午後の部(第10回)　 50mバタフライ</v>
      </c>
      <c r="AJ76" s="15">
        <v>9</v>
      </c>
      <c r="AK76" s="30">
        <v>50</v>
      </c>
      <c r="AL76" s="30">
        <v>1800</v>
      </c>
      <c r="AM76" s="56">
        <f t="shared" si="2"/>
        <v>61</v>
      </c>
    </row>
    <row r="77" spans="34:39" x14ac:dyDescent="0.15">
      <c r="AH77" s="94" t="s">
        <v>50</v>
      </c>
      <c r="AI77" s="94" t="str">
        <f t="shared" si="1"/>
        <v>午後の部(第10回)　100mバタフライ</v>
      </c>
      <c r="AJ77" s="15">
        <v>9</v>
      </c>
      <c r="AK77" s="30">
        <v>100</v>
      </c>
      <c r="AL77" s="30">
        <v>1800</v>
      </c>
      <c r="AM77" s="56">
        <f t="shared" si="2"/>
        <v>53</v>
      </c>
    </row>
    <row r="78" spans="34:39" x14ac:dyDescent="0.15">
      <c r="AH78" s="94" t="s">
        <v>54</v>
      </c>
      <c r="AI78" s="94" t="str">
        <f t="shared" si="1"/>
        <v>午後の部(第10回)　200mバタフライ</v>
      </c>
      <c r="AJ78" s="15">
        <v>9</v>
      </c>
      <c r="AK78" s="30">
        <v>200</v>
      </c>
      <c r="AL78" s="30">
        <v>1800</v>
      </c>
      <c r="AM78" s="56">
        <f t="shared" si="2"/>
        <v>71</v>
      </c>
    </row>
    <row r="79" spans="34:39" x14ac:dyDescent="0.15">
      <c r="AH79" s="94" t="s">
        <v>132</v>
      </c>
      <c r="AI79" s="94" t="str">
        <f t="shared" si="1"/>
        <v>午後の部(第10回)　100m個人メドレー</v>
      </c>
      <c r="AJ79" s="15">
        <v>10</v>
      </c>
      <c r="AK79" s="30">
        <v>100</v>
      </c>
      <c r="AL79" s="30">
        <v>1800</v>
      </c>
      <c r="AM79" s="56">
        <f t="shared" si="2"/>
        <v>45</v>
      </c>
    </row>
    <row r="80" spans="34:39" x14ac:dyDescent="0.15">
      <c r="AH80" s="94" t="s">
        <v>133</v>
      </c>
      <c r="AI80" s="94" t="str">
        <f t="shared" si="1"/>
        <v>午後の部(第10回)　200m個人メドレー</v>
      </c>
      <c r="AJ80" s="15">
        <v>10</v>
      </c>
      <c r="AK80" s="30">
        <v>200</v>
      </c>
      <c r="AL80" s="30">
        <v>1800</v>
      </c>
      <c r="AM80" s="56">
        <f t="shared" si="2"/>
        <v>63</v>
      </c>
    </row>
    <row r="81" spans="37:37" x14ac:dyDescent="0.15">
      <c r="AK81" s="30"/>
    </row>
    <row r="82" spans="37:37" x14ac:dyDescent="0.15">
      <c r="AK82" s="30"/>
    </row>
    <row r="83" spans="37:37" x14ac:dyDescent="0.15">
      <c r="AK83" s="30"/>
    </row>
    <row r="84" spans="37:37" x14ac:dyDescent="0.15">
      <c r="AK84" s="30"/>
    </row>
    <row r="85" spans="37:37" x14ac:dyDescent="0.15">
      <c r="AK85" s="30"/>
    </row>
  </sheetData>
  <sheetProtection algorithmName="SHA-512" hashValue="7kSESGH+sMs1W4KnzN0M46yfC8WSFyPNZ9qNoBCAM9+lZd4E141BkVs1dARVC5gvhrFdtdbsL4XhlYmgvV6gpA==" saltValue="JgngpDX7AVr2lSDVsI8UxA==" spinCount="100000" sheet="1" selectLockedCells="1"/>
  <mergeCells count="73">
    <mergeCell ref="D12:O12"/>
    <mergeCell ref="S9:AD9"/>
    <mergeCell ref="D13:O14"/>
    <mergeCell ref="I10:AD10"/>
    <mergeCell ref="E10:H10"/>
    <mergeCell ref="P12:AD12"/>
    <mergeCell ref="D9:O9"/>
    <mergeCell ref="Q16:S16"/>
    <mergeCell ref="X16:Z16"/>
    <mergeCell ref="T16:W16"/>
    <mergeCell ref="AA16:AD16"/>
    <mergeCell ref="G16:P16"/>
    <mergeCell ref="A38:D38"/>
    <mergeCell ref="E38:AD38"/>
    <mergeCell ref="A25:F25"/>
    <mergeCell ref="A26:F26"/>
    <mergeCell ref="G25:I25"/>
    <mergeCell ref="G26:I26"/>
    <mergeCell ref="L25:N25"/>
    <mergeCell ref="L26:N26"/>
    <mergeCell ref="V25:AB25"/>
    <mergeCell ref="V26:AB26"/>
    <mergeCell ref="Q24:U26"/>
    <mergeCell ref="V24:AD24"/>
    <mergeCell ref="U37:AC37"/>
    <mergeCell ref="M37:N37"/>
    <mergeCell ref="A29:F31"/>
    <mergeCell ref="AD29:AD31"/>
    <mergeCell ref="Y21:AD21"/>
    <mergeCell ref="Y19:AD19"/>
    <mergeCell ref="G19:L19"/>
    <mergeCell ref="M19:X19"/>
    <mergeCell ref="Y20:AD20"/>
    <mergeCell ref="G20:X20"/>
    <mergeCell ref="G21:X21"/>
    <mergeCell ref="A16:F16"/>
    <mergeCell ref="P37:T37"/>
    <mergeCell ref="A24:F24"/>
    <mergeCell ref="G24:K24"/>
    <mergeCell ref="L24:P24"/>
    <mergeCell ref="A17:F18"/>
    <mergeCell ref="A37:D37"/>
    <mergeCell ref="E37:H37"/>
    <mergeCell ref="J37:K37"/>
    <mergeCell ref="A19:F19"/>
    <mergeCell ref="A20:F20"/>
    <mergeCell ref="A21:F21"/>
    <mergeCell ref="G17:R17"/>
    <mergeCell ref="S17:AD17"/>
    <mergeCell ref="G18:R18"/>
    <mergeCell ref="S18:AD18"/>
    <mergeCell ref="B40:AD40"/>
    <mergeCell ref="A1:J1"/>
    <mergeCell ref="A42:AD42"/>
    <mergeCell ref="A12:C12"/>
    <mergeCell ref="A10:C10"/>
    <mergeCell ref="D11:O11"/>
    <mergeCell ref="A3:AD3"/>
    <mergeCell ref="A9:C9"/>
    <mergeCell ref="P9:R9"/>
    <mergeCell ref="E6:AD6"/>
    <mergeCell ref="A11:C11"/>
    <mergeCell ref="P11:R11"/>
    <mergeCell ref="S11:AD11"/>
    <mergeCell ref="A13:C14"/>
    <mergeCell ref="P13:AD14"/>
    <mergeCell ref="A39:AD39"/>
    <mergeCell ref="V29:AC31"/>
    <mergeCell ref="U29:U31"/>
    <mergeCell ref="R29:R31"/>
    <mergeCell ref="S29:T31"/>
    <mergeCell ref="P29:P31"/>
    <mergeCell ref="Q29:Q31"/>
  </mergeCells>
  <phoneticPr fontId="2"/>
  <conditionalFormatting sqref="E6">
    <cfRule type="expression" dxfId="3" priority="8">
      <formula>E6&lt;&gt;""</formula>
    </cfRule>
  </conditionalFormatting>
  <conditionalFormatting sqref="E6:AD6">
    <cfRule type="expression" dxfId="2" priority="5">
      <formula>LEFT($E$6,1)="最"</formula>
    </cfRule>
  </conditionalFormatting>
  <conditionalFormatting sqref="G20:G21">
    <cfRule type="expression" dxfId="1" priority="3">
      <formula>AND($G20&lt;&gt;"",$G$20=$G$21)</formula>
    </cfRule>
  </conditionalFormatting>
  <conditionalFormatting sqref="D13:O14 S9 D9 E10 I10 P13 G16 T16 AA16 G18 S18 J37 M37 E37:E38">
    <cfRule type="expression" dxfId="0" priority="1">
      <formula>D9&lt;&gt;""</formula>
    </cfRule>
  </conditionalFormatting>
  <dataValidations count="18">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0:Y21" xr:uid="{96AE472E-F24F-41F1-B13C-A2CC5F4599CE}">
      <formula1>10</formula1>
      <formula2>8000</formula2>
    </dataValidation>
    <dataValidation type="whole" imeMode="off" allowBlank="1" showInputMessage="1" showErrorMessage="1" errorTitle="歴年齢" error="歴年齢は18歳からです。" promptTitle="歴年齢" prompt="歴年齢(12月31現在の年齢)を入力して下さい。" sqref="AA16" xr:uid="{024077B5-470C-4EEA-A375-ECA0CBCE71D6}">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G16" xr:uid="{60C2DD07-5323-427D-BE1B-498FFF778CF9}">
      <formula1>8</formula1>
    </dataValidation>
    <dataValidation type="list" allowBlank="1" showInputMessage="1" showErrorMessage="1" promptTitle="性別選択" prompt="性別を選択してください。" sqref="T16:W16" xr:uid="{E42E2FFA-482A-41E5-8203-43A9ACAF9A57}">
      <formula1>"女子,男子"</formula1>
    </dataValidation>
    <dataValidation imeMode="on" allowBlank="1" showInputMessage="1" showErrorMessage="1" promptTitle="姓" prompt="参加者の姓を入力して下さい。" sqref="G18:R18" xr:uid="{875B3A44-B544-45EC-9C08-112D020A0942}"/>
    <dataValidation imeMode="on" allowBlank="1" showInputMessage="1" showErrorMessage="1" promptTitle="名" prompt="参加者の名を入力して下さい。" sqref="S18:AD18" xr:uid="{59845915-436D-4453-B7CA-44DA76F601A3}"/>
    <dataValidation type="textLength" imeMode="hiragana" allowBlank="1" showInputMessage="1" showErrorMessage="1" errorTitle="入力確認" error="全角６文字以内で入力して下さい。" promptTitle="略称名" prompt="チーム略称を全角６文字(半角12文字)以内で入力して下さい。" sqref="S9:AD9" xr:uid="{D2F150B4-BEBD-45E0-A6D4-86C6C1D7025D}">
      <formula1>0</formula1>
      <formula2>12</formula2>
    </dataValidation>
    <dataValidation imeMode="hiragana" allowBlank="1" showInputMessage="1" showErrorMessage="1" promptTitle="申込責任者名" prompt="申込責任者名を入力して下さい。" sqref="D13" xr:uid="{B7F34C2A-7CE3-44B9-BC64-754FA9EA74F0}"/>
    <dataValidation imeMode="off" allowBlank="1" showInputMessage="1" showErrorMessage="1" promptTitle="電話番号" prompt="連絡先電話番号を市外局番から入力して下さい。" sqref="D11" xr:uid="{FBE66A3E-291C-41E1-99B1-49715B8A86A2}"/>
    <dataValidation imeMode="off" allowBlank="1" showInputMessage="1" showErrorMessage="1" promptTitle="ＦＡＸ番号" prompt="連絡先ＦＡＸ番号を市外局番から入力して下さい、" sqref="S11" xr:uid="{6F084522-F0F7-43C7-A5FE-242ED7F8E99A}"/>
    <dataValidation imeMode="off" allowBlank="1" showInputMessage="1" showErrorMessage="1" promptTitle="携帯電話番号" prompt="連絡先携帯電話番号を入力して下さい。" sqref="D12:O12"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3:AD14" xr:uid="{E8EB8B80-6415-46B3-869B-77F0A3C24942}"/>
    <dataValidation type="textLength" imeMode="on" operator="equal" allowBlank="1" showInputMessage="1" showErrorMessage="1" errorTitle="チームID" error="チームIDは６桁です。" promptTitle="チームＩＤ" prompt="マスターズ協会登録チームID（６桁）を入力してください。" sqref="D9:O9" xr:uid="{9A1B70DA-87A7-4C2D-9B20-D0B5CFAFA0AF}">
      <formula1>6</formula1>
    </dataValidation>
    <dataValidation imeMode="on" allowBlank="1" showInputMessage="1" showErrorMessage="1" sqref="E38:AD38 A42:AD42" xr:uid="{81A2C7C4-A88A-4541-81ED-947AB4C0D676}"/>
    <dataValidation type="list" imeMode="off" allowBlank="1" showInputMessage="1" showErrorMessage="1" errorTitle="入力確認" error="半角8文字以内で入力して下さい。" promptTitle="出場日選択" prompt="出場する日付を選択してください。" sqref="E6:AD6" xr:uid="{E50B195C-B8B2-4C61-BF02-9A13321CE678}">
      <formula1>$AI$5:$AI8</formula1>
    </dataValidation>
    <dataValidation imeMode="hiragana" allowBlank="1" showInputMessage="1" showErrorMessage="1" sqref="I10:AD10" xr:uid="{900211F9-8E02-4743-BC85-569BF3A0A1F7}"/>
    <dataValidation imeMode="off" allowBlank="1" showInputMessage="1" showErrorMessage="1" sqref="E37:H37 J37:K37 M37:N37" xr:uid="{AACF0A93-1D04-44C9-B36A-EB2F983B7B37}"/>
    <dataValidation type="list" allowBlank="1" showInputMessage="1" showErrorMessage="1" promptTitle="種目選択" prompt="出場する回（午前または午後）と距離・種目を選択してください。" sqref="G20:X21" xr:uid="{B33780E0-F958-4ECF-9190-F089C019555B}">
      <formula1>$AI$44:$AI$62</formula1>
    </dataValidation>
  </dataValidations>
  <printOptions horizontalCentered="1"/>
  <pageMargins left="0.47244094488188981" right="0.47244094488188981" top="0.55118110236220474"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F208-E5BF-433C-86D8-BD2477D4F78C}">
  <sheetPr>
    <pageSetUpPr fitToPage="1"/>
  </sheetPr>
  <dimension ref="A1:AA74"/>
  <sheetViews>
    <sheetView workbookViewId="0">
      <selection sqref="A1:X1"/>
    </sheetView>
  </sheetViews>
  <sheetFormatPr defaultColWidth="10.140625" defaultRowHeight="13.5" x14ac:dyDescent="0.15"/>
  <cols>
    <col min="1" max="3" width="4.7109375" style="58" customWidth="1"/>
    <col min="4" max="4" width="5.140625" style="58" customWidth="1"/>
    <col min="5" max="5" width="2.85546875" style="58" customWidth="1"/>
    <col min="6" max="11" width="4.7109375" style="58" customWidth="1"/>
    <col min="12" max="12" width="1.85546875" style="58" customWidth="1"/>
    <col min="13" max="17" width="4.7109375" style="58" customWidth="1"/>
    <col min="18" max="18" width="3" style="58" customWidth="1"/>
    <col min="19" max="24" width="4.7109375" style="58" customWidth="1"/>
    <col min="25" max="25" width="4.85546875" style="58" customWidth="1"/>
    <col min="26" max="29" width="5.140625" style="58" customWidth="1"/>
    <col min="30" max="31" width="10.140625" style="58"/>
    <col min="32" max="43" width="5" style="58" customWidth="1"/>
    <col min="44" max="16384" width="10.140625" style="58"/>
  </cols>
  <sheetData>
    <row r="1" spans="1:25" ht="23.45" customHeight="1" x14ac:dyDescent="0.15">
      <c r="A1" s="212" t="s">
        <v>86</v>
      </c>
      <c r="B1" s="212"/>
      <c r="C1" s="212"/>
      <c r="D1" s="212"/>
      <c r="E1" s="212"/>
      <c r="F1" s="212"/>
      <c r="G1" s="212"/>
      <c r="H1" s="212"/>
      <c r="I1" s="212"/>
      <c r="J1" s="212"/>
      <c r="K1" s="212"/>
      <c r="L1" s="212"/>
      <c r="M1" s="212"/>
      <c r="N1" s="212"/>
      <c r="O1" s="212"/>
      <c r="P1" s="212"/>
      <c r="Q1" s="212"/>
      <c r="R1" s="212"/>
      <c r="S1" s="212"/>
      <c r="T1" s="212"/>
      <c r="U1" s="212"/>
      <c r="V1" s="212"/>
      <c r="W1" s="212"/>
      <c r="X1" s="212"/>
    </row>
    <row r="2" spans="1:25" ht="7.9" customHeight="1" x14ac:dyDescent="0.15">
      <c r="A2" s="59"/>
      <c r="B2" s="59"/>
      <c r="C2" s="59"/>
      <c r="D2" s="59"/>
      <c r="E2" s="59"/>
      <c r="F2" s="59"/>
      <c r="G2" s="59"/>
      <c r="H2" s="59"/>
      <c r="I2" s="59"/>
      <c r="J2" s="59"/>
      <c r="K2" s="59"/>
      <c r="L2" s="59"/>
      <c r="M2" s="59"/>
      <c r="N2" s="59"/>
      <c r="O2" s="59"/>
      <c r="P2" s="59"/>
      <c r="Q2" s="59"/>
      <c r="R2" s="59"/>
      <c r="S2" s="59"/>
      <c r="T2" s="59"/>
      <c r="U2" s="59"/>
      <c r="V2" s="59"/>
      <c r="W2" s="59"/>
      <c r="X2" s="59"/>
    </row>
    <row r="3" spans="1:25" s="56" customFormat="1" ht="13.9" customHeight="1" x14ac:dyDescent="0.15">
      <c r="A3" s="56" t="s">
        <v>87</v>
      </c>
      <c r="M3" s="56" t="s">
        <v>88</v>
      </c>
    </row>
    <row r="4" spans="1:25" s="56" customFormat="1" ht="3.75" customHeight="1" thickBot="1" x14ac:dyDescent="0.2"/>
    <row r="5" spans="1:25" s="56" customFormat="1" ht="14.25" customHeight="1" x14ac:dyDescent="0.15">
      <c r="A5" s="216" t="s">
        <v>109</v>
      </c>
      <c r="B5" s="217"/>
      <c r="C5" s="217"/>
      <c r="D5" s="217"/>
      <c r="E5" s="217"/>
      <c r="F5" s="217"/>
      <c r="G5" s="217"/>
      <c r="H5" s="217"/>
      <c r="I5" s="217"/>
      <c r="J5" s="217"/>
      <c r="K5" s="218"/>
      <c r="M5" s="60" t="s">
        <v>89</v>
      </c>
      <c r="N5" s="61"/>
      <c r="O5" s="61"/>
      <c r="P5" s="61"/>
      <c r="Q5" s="61"/>
      <c r="R5" s="61"/>
      <c r="S5" s="61"/>
      <c r="T5" s="61"/>
      <c r="U5" s="61"/>
      <c r="V5" s="61"/>
      <c r="W5" s="61"/>
      <c r="X5" s="62"/>
    </row>
    <row r="6" spans="1:25" s="56" customFormat="1" ht="19.149999999999999" customHeight="1" x14ac:dyDescent="0.15">
      <c r="A6" s="219"/>
      <c r="B6" s="220"/>
      <c r="C6" s="220"/>
      <c r="D6" s="220"/>
      <c r="E6" s="220"/>
      <c r="F6" s="220"/>
      <c r="G6" s="220"/>
      <c r="H6" s="220"/>
      <c r="I6" s="220"/>
      <c r="J6" s="220"/>
      <c r="K6" s="221"/>
      <c r="M6" s="63"/>
      <c r="N6" s="64"/>
      <c r="O6" s="64"/>
      <c r="P6" s="64"/>
      <c r="Q6" s="64"/>
      <c r="R6" s="64"/>
      <c r="S6" s="64"/>
      <c r="T6" s="64"/>
      <c r="U6" s="64"/>
      <c r="V6" s="64"/>
      <c r="W6" s="64"/>
      <c r="X6" s="65"/>
    </row>
    <row r="7" spans="1:25" s="56" customFormat="1" ht="13.5" customHeight="1" x14ac:dyDescent="0.15">
      <c r="A7" s="222" t="str">
        <f>大会申込書!AI18 &amp; " 様の"</f>
        <v>　 様の</v>
      </c>
      <c r="B7" s="223"/>
      <c r="C7" s="223"/>
      <c r="D7" s="223"/>
      <c r="E7" s="223"/>
      <c r="F7" s="223"/>
      <c r="G7" s="223"/>
      <c r="H7" s="223"/>
      <c r="I7" s="223"/>
      <c r="J7" s="223"/>
      <c r="K7" s="224"/>
      <c r="M7" s="66" t="s">
        <v>90</v>
      </c>
      <c r="X7" s="67"/>
    </row>
    <row r="8" spans="1:25" s="56" customFormat="1" ht="10.9" customHeight="1" x14ac:dyDescent="0.15">
      <c r="A8" s="222"/>
      <c r="B8" s="223"/>
      <c r="C8" s="223"/>
      <c r="D8" s="223"/>
      <c r="E8" s="223"/>
      <c r="F8" s="223"/>
      <c r="G8" s="223"/>
      <c r="H8" s="223"/>
      <c r="I8" s="223"/>
      <c r="J8" s="223"/>
      <c r="K8" s="224"/>
      <c r="M8" s="66"/>
      <c r="T8" s="213" t="s">
        <v>91</v>
      </c>
      <c r="U8" s="213"/>
      <c r="V8" s="213"/>
      <c r="W8" s="213"/>
      <c r="X8" s="67"/>
    </row>
    <row r="9" spans="1:25" s="56" customFormat="1" ht="17.25" customHeight="1" thickBot="1" x14ac:dyDescent="0.2">
      <c r="A9" s="225" t="s">
        <v>113</v>
      </c>
      <c r="B9" s="226"/>
      <c r="C9" s="226"/>
      <c r="D9" s="226"/>
      <c r="E9" s="226"/>
      <c r="F9" s="226"/>
      <c r="G9" s="226"/>
      <c r="H9" s="226"/>
      <c r="I9" s="226"/>
      <c r="J9" s="226"/>
      <c r="K9" s="227"/>
      <c r="M9" s="68"/>
      <c r="N9" s="69"/>
      <c r="O9" s="69"/>
      <c r="P9" s="69"/>
      <c r="Q9" s="69"/>
      <c r="R9" s="69"/>
      <c r="S9" s="69"/>
      <c r="T9" s="214"/>
      <c r="U9" s="214"/>
      <c r="V9" s="214"/>
      <c r="W9" s="214"/>
      <c r="X9" s="70"/>
    </row>
    <row r="10" spans="1:25" s="56" customFormat="1" ht="7.15" customHeight="1" x14ac:dyDescent="0.15">
      <c r="A10" s="71"/>
      <c r="B10" s="71"/>
      <c r="C10" s="71"/>
      <c r="D10" s="71"/>
      <c r="E10" s="71"/>
      <c r="F10" s="71"/>
      <c r="G10" s="71"/>
      <c r="H10" s="71"/>
      <c r="I10" s="71"/>
      <c r="J10" s="71"/>
      <c r="K10" s="71"/>
      <c r="T10" s="72"/>
      <c r="U10" s="72"/>
      <c r="V10" s="72"/>
      <c r="W10" s="72"/>
    </row>
    <row r="11" spans="1:25" ht="18.600000000000001" customHeight="1" x14ac:dyDescent="0.15">
      <c r="A11" s="215" t="s">
        <v>108</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73"/>
    </row>
    <row r="12" spans="1:25" s="75" customFormat="1" ht="18.600000000000001" customHeight="1" x14ac:dyDescent="0.15">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74"/>
    </row>
    <row r="13" spans="1:25" s="75" customFormat="1" ht="18.600000000000001" customHeight="1" x14ac:dyDescent="0.15">
      <c r="A13" s="76"/>
      <c r="B13" s="228">
        <f>大会申込書!E6</f>
        <v>44612</v>
      </c>
      <c r="C13" s="228"/>
      <c r="D13" s="228"/>
      <c r="E13" s="228"/>
      <c r="F13" s="228"/>
      <c r="G13" s="228"/>
      <c r="H13" s="228"/>
      <c r="I13" s="228"/>
      <c r="J13" s="228"/>
      <c r="K13" s="228"/>
      <c r="L13" s="228"/>
      <c r="M13" s="228"/>
      <c r="N13" s="228"/>
      <c r="O13" s="229" t="str">
        <f>IF(大会申込書!G20="","",LEFT(大会申込書!G20,9))</f>
        <v/>
      </c>
      <c r="P13" s="229"/>
      <c r="Q13" s="229"/>
      <c r="R13" s="229"/>
      <c r="S13" s="229"/>
      <c r="T13" s="229"/>
      <c r="U13" s="229"/>
      <c r="V13" s="229"/>
      <c r="W13" s="229"/>
      <c r="X13" s="76"/>
      <c r="Y13" s="74"/>
    </row>
    <row r="14" spans="1:25" s="75" customFormat="1" ht="18.600000000000001" customHeight="1" x14ac:dyDescent="0.15">
      <c r="A14" s="76"/>
      <c r="B14" s="228"/>
      <c r="C14" s="228"/>
      <c r="D14" s="228"/>
      <c r="E14" s="228"/>
      <c r="F14" s="228"/>
      <c r="G14" s="228"/>
      <c r="H14" s="228"/>
      <c r="I14" s="228"/>
      <c r="J14" s="228"/>
      <c r="K14" s="228"/>
      <c r="L14" s="228"/>
      <c r="M14" s="228"/>
      <c r="N14" s="228"/>
      <c r="O14" s="229"/>
      <c r="P14" s="229"/>
      <c r="Q14" s="229"/>
      <c r="R14" s="229"/>
      <c r="S14" s="229"/>
      <c r="T14" s="229"/>
      <c r="U14" s="229"/>
      <c r="V14" s="229"/>
      <c r="W14" s="229"/>
      <c r="X14" s="76"/>
      <c r="Y14" s="74"/>
    </row>
    <row r="15" spans="1:25" s="75" customFormat="1" ht="18.600000000000001" customHeight="1" x14ac:dyDescent="0.15">
      <c r="A15" s="76"/>
      <c r="B15" s="228"/>
      <c r="C15" s="228"/>
      <c r="D15" s="228"/>
      <c r="E15" s="228"/>
      <c r="F15" s="228"/>
      <c r="G15" s="228"/>
      <c r="H15" s="228"/>
      <c r="I15" s="228"/>
      <c r="J15" s="228"/>
      <c r="K15" s="228"/>
      <c r="L15" s="228"/>
      <c r="M15" s="228"/>
      <c r="N15" s="228"/>
      <c r="O15" s="229"/>
      <c r="P15" s="229"/>
      <c r="Q15" s="229"/>
      <c r="R15" s="229"/>
      <c r="S15" s="229"/>
      <c r="T15" s="229"/>
      <c r="U15" s="229"/>
      <c r="V15" s="229"/>
      <c r="W15" s="229"/>
      <c r="X15" s="76"/>
      <c r="Y15" s="74"/>
    </row>
    <row r="16" spans="1:25" s="75" customFormat="1" ht="18.600000000000001" customHeight="1" x14ac:dyDescent="0.15">
      <c r="A16" s="76"/>
      <c r="B16" s="228"/>
      <c r="C16" s="228"/>
      <c r="D16" s="228"/>
      <c r="E16" s="228"/>
      <c r="F16" s="228"/>
      <c r="G16" s="228"/>
      <c r="H16" s="228"/>
      <c r="I16" s="228"/>
      <c r="J16" s="228"/>
      <c r="K16" s="228"/>
      <c r="L16" s="228"/>
      <c r="M16" s="228"/>
      <c r="N16" s="228"/>
      <c r="O16" s="229"/>
      <c r="P16" s="229"/>
      <c r="Q16" s="229"/>
      <c r="R16" s="229"/>
      <c r="S16" s="229"/>
      <c r="T16" s="229"/>
      <c r="U16" s="229"/>
      <c r="V16" s="229"/>
      <c r="W16" s="229"/>
      <c r="X16" s="76"/>
      <c r="Y16" s="74"/>
    </row>
    <row r="17" spans="1:27" s="75" customFormat="1" ht="18.600000000000001" customHeight="1" x14ac:dyDescent="0.15">
      <c r="A17" s="76"/>
      <c r="B17" s="76"/>
      <c r="C17" s="76"/>
      <c r="D17" s="76"/>
      <c r="E17" s="76"/>
      <c r="F17" s="76"/>
      <c r="G17" s="76"/>
      <c r="H17" s="76"/>
      <c r="I17" s="76"/>
      <c r="J17" s="76"/>
      <c r="K17" s="76"/>
      <c r="L17" s="76"/>
      <c r="M17" s="76"/>
      <c r="N17" s="76"/>
      <c r="O17" s="76"/>
      <c r="P17" s="76"/>
      <c r="Q17" s="76"/>
      <c r="R17" s="76"/>
      <c r="S17" s="76"/>
      <c r="T17" s="76"/>
      <c r="U17" s="76"/>
      <c r="V17" s="76"/>
      <c r="W17" s="76"/>
      <c r="X17" s="76"/>
      <c r="Y17" s="74"/>
    </row>
    <row r="18" spans="1:27" s="77" customFormat="1" ht="16.899999999999999" customHeight="1" x14ac:dyDescent="0.15">
      <c r="A18" s="56" t="s">
        <v>110</v>
      </c>
      <c r="B18" s="58"/>
      <c r="C18" s="58"/>
      <c r="D18" s="58"/>
      <c r="E18" s="58"/>
      <c r="F18" s="58"/>
      <c r="G18" s="58"/>
      <c r="H18" s="58"/>
      <c r="I18" s="58"/>
      <c r="J18" s="58"/>
      <c r="K18" s="58"/>
      <c r="L18" s="58"/>
      <c r="M18" s="58"/>
    </row>
    <row r="19" spans="1:27" s="77" customFormat="1" ht="21" customHeight="1" x14ac:dyDescent="0.15">
      <c r="A19" s="244" t="s">
        <v>137</v>
      </c>
      <c r="B19" s="244"/>
      <c r="C19" s="244"/>
      <c r="D19" s="244"/>
      <c r="E19" s="244"/>
      <c r="F19" s="243" t="str">
        <f>IF(大会申込書!G20="","",大会申込書!AM20)</f>
        <v/>
      </c>
      <c r="G19" s="243"/>
      <c r="H19" s="243"/>
      <c r="I19" s="243"/>
      <c r="J19" s="243"/>
      <c r="K19" s="78"/>
      <c r="L19" s="230" t="s">
        <v>44</v>
      </c>
      <c r="M19" s="231"/>
      <c r="N19" s="231"/>
      <c r="O19" s="231"/>
      <c r="P19" s="232"/>
      <c r="Q19" s="236" t="str">
        <f>IF(A21="","：　　　　.",大会申込書!Y20)</f>
        <v>：　　　　.</v>
      </c>
      <c r="R19" s="237"/>
      <c r="S19" s="237"/>
      <c r="T19" s="237"/>
      <c r="U19" s="237"/>
      <c r="V19" s="237"/>
      <c r="W19" s="237"/>
      <c r="X19" s="238"/>
      <c r="Y19" s="79"/>
      <c r="Z19" s="79"/>
      <c r="AA19" s="80"/>
    </row>
    <row r="20" spans="1:27" s="77" customFormat="1" ht="21" customHeight="1" x14ac:dyDescent="0.15">
      <c r="A20" s="244"/>
      <c r="B20" s="244"/>
      <c r="C20" s="244"/>
      <c r="D20" s="244"/>
      <c r="E20" s="244"/>
      <c r="F20" s="243"/>
      <c r="G20" s="243"/>
      <c r="H20" s="243"/>
      <c r="I20" s="243"/>
      <c r="J20" s="243"/>
      <c r="K20" s="78"/>
      <c r="L20" s="233"/>
      <c r="M20" s="234"/>
      <c r="N20" s="234"/>
      <c r="O20" s="234"/>
      <c r="P20" s="235"/>
      <c r="Q20" s="239"/>
      <c r="R20" s="240"/>
      <c r="S20" s="240"/>
      <c r="T20" s="240"/>
      <c r="U20" s="240"/>
      <c r="V20" s="240"/>
      <c r="W20" s="240"/>
      <c r="X20" s="241"/>
      <c r="Y20" s="79"/>
      <c r="Z20" s="79"/>
      <c r="AA20" s="80"/>
    </row>
    <row r="21" spans="1:27" ht="21" customHeight="1" x14ac:dyDescent="0.15">
      <c r="A21" s="242" t="str">
        <f>IF(大会申込書!G20="","",MID(大会申込書!G20,11,20))</f>
        <v/>
      </c>
      <c r="B21" s="242"/>
      <c r="C21" s="242"/>
      <c r="D21" s="242"/>
      <c r="E21" s="242"/>
      <c r="F21" s="242"/>
      <c r="G21" s="242"/>
      <c r="H21" s="242"/>
      <c r="I21" s="242"/>
      <c r="J21" s="242"/>
      <c r="K21" s="78"/>
      <c r="Y21" s="79"/>
      <c r="Z21" s="79"/>
      <c r="AA21" s="80"/>
    </row>
    <row r="22" spans="1:27" ht="21" customHeight="1" x14ac:dyDescent="0.15">
      <c r="A22" s="242"/>
      <c r="B22" s="242"/>
      <c r="C22" s="242"/>
      <c r="D22" s="242"/>
      <c r="E22" s="242"/>
      <c r="F22" s="242"/>
      <c r="G22" s="242"/>
      <c r="H22" s="242"/>
      <c r="I22" s="242"/>
      <c r="J22" s="242"/>
      <c r="K22" s="78"/>
      <c r="L22" s="245" t="s">
        <v>92</v>
      </c>
      <c r="M22" s="246"/>
      <c r="N22" s="247"/>
      <c r="O22" s="251"/>
      <c r="P22" s="252"/>
      <c r="Q22" s="253"/>
      <c r="S22" s="245" t="s">
        <v>93</v>
      </c>
      <c r="T22" s="246"/>
      <c r="U22" s="247"/>
      <c r="V22" s="251"/>
      <c r="W22" s="252"/>
      <c r="X22" s="253"/>
      <c r="AA22" s="80"/>
    </row>
    <row r="23" spans="1:27" ht="21" customHeight="1" x14ac:dyDescent="0.15">
      <c r="A23" s="82"/>
      <c r="B23" s="82"/>
      <c r="C23" s="82"/>
      <c r="D23" s="82"/>
      <c r="E23" s="78"/>
      <c r="F23" s="81"/>
      <c r="G23" s="81"/>
      <c r="H23" s="81"/>
      <c r="I23" s="81"/>
      <c r="J23" s="81"/>
      <c r="K23" s="78"/>
      <c r="L23" s="248"/>
      <c r="M23" s="249"/>
      <c r="N23" s="250"/>
      <c r="O23" s="254"/>
      <c r="P23" s="255"/>
      <c r="Q23" s="256"/>
      <c r="S23" s="248"/>
      <c r="T23" s="249"/>
      <c r="U23" s="250"/>
      <c r="V23" s="254"/>
      <c r="W23" s="255"/>
      <c r="X23" s="256"/>
      <c r="AA23" s="80"/>
    </row>
    <row r="24" spans="1:27" ht="5.45" customHeight="1" x14ac:dyDescent="0.15">
      <c r="A24" s="74"/>
      <c r="B24" s="74"/>
      <c r="C24" s="74"/>
      <c r="D24" s="74"/>
      <c r="E24" s="74"/>
      <c r="F24" s="83"/>
      <c r="G24" s="83"/>
      <c r="H24" s="83"/>
      <c r="I24" s="83"/>
      <c r="J24" s="83"/>
      <c r="K24" s="83"/>
      <c r="L24" s="73"/>
      <c r="M24" s="73"/>
      <c r="N24" s="73"/>
      <c r="O24" s="73"/>
      <c r="P24" s="73"/>
      <c r="Q24" s="73"/>
      <c r="R24" s="73"/>
      <c r="S24" s="73"/>
      <c r="T24" s="73"/>
      <c r="U24" s="73"/>
      <c r="V24" s="73"/>
    </row>
    <row r="25" spans="1:27" ht="48" customHeight="1" x14ac:dyDescent="0.15">
      <c r="A25" s="74"/>
      <c r="B25" s="74"/>
      <c r="C25" s="74"/>
      <c r="D25" s="74"/>
      <c r="E25" s="74"/>
      <c r="F25" s="83"/>
      <c r="G25" s="83"/>
      <c r="H25" s="83"/>
      <c r="I25" s="83"/>
      <c r="J25" s="83"/>
      <c r="K25" s="83"/>
      <c r="L25" s="73"/>
      <c r="M25" s="73"/>
      <c r="N25" s="73"/>
      <c r="O25" s="73"/>
      <c r="P25" s="73"/>
      <c r="Q25" s="73"/>
      <c r="R25" s="73"/>
      <c r="S25" s="73"/>
      <c r="T25" s="73"/>
      <c r="U25" s="73"/>
      <c r="V25" s="73"/>
    </row>
    <row r="26" spans="1:27" ht="23.45" customHeight="1" x14ac:dyDescent="0.15">
      <c r="A26" s="212" t="s">
        <v>86</v>
      </c>
      <c r="B26" s="212"/>
      <c r="C26" s="212"/>
      <c r="D26" s="212"/>
      <c r="E26" s="212"/>
      <c r="F26" s="212"/>
      <c r="G26" s="212"/>
      <c r="H26" s="212"/>
      <c r="I26" s="212"/>
      <c r="J26" s="212"/>
      <c r="K26" s="212"/>
      <c r="L26" s="212"/>
      <c r="M26" s="212"/>
      <c r="N26" s="212"/>
      <c r="O26" s="212"/>
      <c r="P26" s="212"/>
      <c r="Q26" s="212"/>
      <c r="R26" s="212"/>
      <c r="S26" s="212"/>
      <c r="T26" s="212"/>
      <c r="U26" s="212"/>
      <c r="V26" s="212"/>
      <c r="W26" s="212"/>
      <c r="X26" s="212"/>
    </row>
    <row r="27" spans="1:27" ht="7.9" customHeight="1" x14ac:dyDescent="0.15">
      <c r="A27" s="59"/>
      <c r="B27" s="59"/>
      <c r="C27" s="59"/>
      <c r="D27" s="59"/>
      <c r="E27" s="59"/>
      <c r="F27" s="59"/>
      <c r="G27" s="59"/>
      <c r="H27" s="59"/>
      <c r="I27" s="59"/>
      <c r="J27" s="59"/>
      <c r="K27" s="59"/>
      <c r="L27" s="59"/>
      <c r="M27" s="59"/>
      <c r="N27" s="59"/>
      <c r="O27" s="59"/>
      <c r="P27" s="59"/>
      <c r="Q27" s="59"/>
      <c r="R27" s="59"/>
      <c r="S27" s="59"/>
      <c r="T27" s="59"/>
      <c r="U27" s="59"/>
      <c r="V27" s="59"/>
      <c r="W27" s="59"/>
      <c r="X27" s="59"/>
    </row>
    <row r="28" spans="1:27" s="56" customFormat="1" ht="13.9" customHeight="1" x14ac:dyDescent="0.15">
      <c r="A28" s="56" t="s">
        <v>87</v>
      </c>
      <c r="M28" s="56" t="s">
        <v>88</v>
      </c>
    </row>
    <row r="29" spans="1:27" s="56" customFormat="1" ht="3.75" customHeight="1" thickBot="1" x14ac:dyDescent="0.2"/>
    <row r="30" spans="1:27" s="56" customFormat="1" ht="14.25" customHeight="1" x14ac:dyDescent="0.15">
      <c r="A30" s="216" t="s">
        <v>109</v>
      </c>
      <c r="B30" s="217"/>
      <c r="C30" s="217"/>
      <c r="D30" s="217"/>
      <c r="E30" s="217"/>
      <c r="F30" s="217"/>
      <c r="G30" s="217"/>
      <c r="H30" s="217"/>
      <c r="I30" s="217"/>
      <c r="J30" s="217"/>
      <c r="K30" s="218"/>
      <c r="M30" s="60" t="s">
        <v>89</v>
      </c>
      <c r="N30" s="61"/>
      <c r="O30" s="61"/>
      <c r="P30" s="61"/>
      <c r="Q30" s="61"/>
      <c r="R30" s="61"/>
      <c r="S30" s="61"/>
      <c r="T30" s="61"/>
      <c r="U30" s="61"/>
      <c r="V30" s="61"/>
      <c r="W30" s="61"/>
      <c r="X30" s="62"/>
    </row>
    <row r="31" spans="1:27" s="56" customFormat="1" ht="19.149999999999999" customHeight="1" x14ac:dyDescent="0.15">
      <c r="A31" s="219"/>
      <c r="B31" s="220"/>
      <c r="C31" s="220"/>
      <c r="D31" s="220"/>
      <c r="E31" s="220"/>
      <c r="F31" s="220"/>
      <c r="G31" s="220"/>
      <c r="H31" s="220"/>
      <c r="I31" s="220"/>
      <c r="J31" s="220"/>
      <c r="K31" s="221"/>
      <c r="M31" s="63"/>
      <c r="N31" s="64"/>
      <c r="O31" s="64"/>
      <c r="P31" s="64"/>
      <c r="Q31" s="64"/>
      <c r="R31" s="64"/>
      <c r="S31" s="64"/>
      <c r="T31" s="64"/>
      <c r="U31" s="64"/>
      <c r="V31" s="64"/>
      <c r="W31" s="64"/>
      <c r="X31" s="65"/>
    </row>
    <row r="32" spans="1:27" s="56" customFormat="1" ht="13.5" customHeight="1" x14ac:dyDescent="0.15">
      <c r="A32" s="222" t="str">
        <f>大会申込書!AI18 &amp; " 様の"</f>
        <v>　 様の</v>
      </c>
      <c r="B32" s="223"/>
      <c r="C32" s="223"/>
      <c r="D32" s="223"/>
      <c r="E32" s="223"/>
      <c r="F32" s="223"/>
      <c r="G32" s="223"/>
      <c r="H32" s="223"/>
      <c r="I32" s="223"/>
      <c r="J32" s="223"/>
      <c r="K32" s="224"/>
      <c r="M32" s="66" t="s">
        <v>90</v>
      </c>
      <c r="X32" s="67"/>
    </row>
    <row r="33" spans="1:27" s="56" customFormat="1" ht="10.9" customHeight="1" x14ac:dyDescent="0.15">
      <c r="A33" s="222"/>
      <c r="B33" s="223"/>
      <c r="C33" s="223"/>
      <c r="D33" s="223"/>
      <c r="E33" s="223"/>
      <c r="F33" s="223"/>
      <c r="G33" s="223"/>
      <c r="H33" s="223"/>
      <c r="I33" s="223"/>
      <c r="J33" s="223"/>
      <c r="K33" s="224"/>
      <c r="M33" s="66"/>
      <c r="T33" s="213" t="s">
        <v>91</v>
      </c>
      <c r="U33" s="213"/>
      <c r="V33" s="213"/>
      <c r="W33" s="213"/>
      <c r="X33" s="67"/>
    </row>
    <row r="34" spans="1:27" s="56" customFormat="1" ht="17.25" customHeight="1" thickBot="1" x14ac:dyDescent="0.2">
      <c r="A34" s="225" t="s">
        <v>114</v>
      </c>
      <c r="B34" s="226"/>
      <c r="C34" s="226"/>
      <c r="D34" s="226"/>
      <c r="E34" s="226"/>
      <c r="F34" s="226"/>
      <c r="G34" s="226"/>
      <c r="H34" s="226"/>
      <c r="I34" s="226"/>
      <c r="J34" s="226"/>
      <c r="K34" s="227"/>
      <c r="M34" s="68"/>
      <c r="N34" s="69"/>
      <c r="O34" s="69"/>
      <c r="P34" s="69"/>
      <c r="Q34" s="69"/>
      <c r="R34" s="69"/>
      <c r="S34" s="69"/>
      <c r="T34" s="214"/>
      <c r="U34" s="214"/>
      <c r="V34" s="214"/>
      <c r="W34" s="214"/>
      <c r="X34" s="70"/>
    </row>
    <row r="35" spans="1:27" s="56" customFormat="1" ht="7.15" customHeight="1" x14ac:dyDescent="0.15">
      <c r="A35" s="71"/>
      <c r="B35" s="71"/>
      <c r="C35" s="71"/>
      <c r="D35" s="71"/>
      <c r="E35" s="71"/>
      <c r="F35" s="71"/>
      <c r="G35" s="71"/>
      <c r="H35" s="71"/>
      <c r="I35" s="71"/>
      <c r="J35" s="71"/>
      <c r="K35" s="71"/>
      <c r="T35" s="72"/>
      <c r="U35" s="72"/>
      <c r="V35" s="72"/>
      <c r="W35" s="72"/>
    </row>
    <row r="36" spans="1:27" ht="18.600000000000001" customHeight="1" x14ac:dyDescent="0.15">
      <c r="A36" s="215" t="s">
        <v>108</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73"/>
    </row>
    <row r="37" spans="1:27" s="75" customFormat="1" ht="18.600000000000001" customHeight="1" x14ac:dyDescent="0.15">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74"/>
    </row>
    <row r="38" spans="1:27" s="75" customFormat="1" ht="18.600000000000001" customHeight="1" x14ac:dyDescent="0.15">
      <c r="A38" s="76"/>
      <c r="B38" s="228">
        <f>大会申込書!E6</f>
        <v>44612</v>
      </c>
      <c r="C38" s="228"/>
      <c r="D38" s="228"/>
      <c r="E38" s="228"/>
      <c r="F38" s="228"/>
      <c r="G38" s="228"/>
      <c r="H38" s="228"/>
      <c r="I38" s="228"/>
      <c r="J38" s="228"/>
      <c r="K38" s="228"/>
      <c r="L38" s="228"/>
      <c r="M38" s="228"/>
      <c r="N38" s="228"/>
      <c r="O38" s="229" t="str">
        <f>IF(大会申込書!G21="","",LEFT(大会申込書!G21,9))</f>
        <v/>
      </c>
      <c r="P38" s="229"/>
      <c r="Q38" s="229"/>
      <c r="R38" s="229"/>
      <c r="S38" s="229"/>
      <c r="T38" s="229"/>
      <c r="U38" s="229"/>
      <c r="V38" s="229"/>
      <c r="W38" s="229"/>
      <c r="X38" s="76"/>
      <c r="Y38" s="74"/>
    </row>
    <row r="39" spans="1:27" s="75" customFormat="1" ht="18.600000000000001" customHeight="1" x14ac:dyDescent="0.15">
      <c r="A39" s="76"/>
      <c r="B39" s="228"/>
      <c r="C39" s="228"/>
      <c r="D39" s="228"/>
      <c r="E39" s="228"/>
      <c r="F39" s="228"/>
      <c r="G39" s="228"/>
      <c r="H39" s="228"/>
      <c r="I39" s="228"/>
      <c r="J39" s="228"/>
      <c r="K39" s="228"/>
      <c r="L39" s="228"/>
      <c r="M39" s="228"/>
      <c r="N39" s="228"/>
      <c r="O39" s="229"/>
      <c r="P39" s="229"/>
      <c r="Q39" s="229"/>
      <c r="R39" s="229"/>
      <c r="S39" s="229"/>
      <c r="T39" s="229"/>
      <c r="U39" s="229"/>
      <c r="V39" s="229"/>
      <c r="W39" s="229"/>
      <c r="X39" s="76"/>
      <c r="Y39" s="74"/>
    </row>
    <row r="40" spans="1:27" s="75" customFormat="1" ht="18.600000000000001" customHeight="1" x14ac:dyDescent="0.15">
      <c r="A40" s="76"/>
      <c r="B40" s="228"/>
      <c r="C40" s="228"/>
      <c r="D40" s="228"/>
      <c r="E40" s="228"/>
      <c r="F40" s="228"/>
      <c r="G40" s="228"/>
      <c r="H40" s="228"/>
      <c r="I40" s="228"/>
      <c r="J40" s="228"/>
      <c r="K40" s="228"/>
      <c r="L40" s="228"/>
      <c r="M40" s="228"/>
      <c r="N40" s="228"/>
      <c r="O40" s="229"/>
      <c r="P40" s="229"/>
      <c r="Q40" s="229"/>
      <c r="R40" s="229"/>
      <c r="S40" s="229"/>
      <c r="T40" s="229"/>
      <c r="U40" s="229"/>
      <c r="V40" s="229"/>
      <c r="W40" s="229"/>
      <c r="X40" s="76"/>
      <c r="Y40" s="74"/>
    </row>
    <row r="41" spans="1:27" s="75" customFormat="1" ht="18.600000000000001" customHeight="1" x14ac:dyDescent="0.15">
      <c r="A41" s="76"/>
      <c r="B41" s="228"/>
      <c r="C41" s="228"/>
      <c r="D41" s="228"/>
      <c r="E41" s="228"/>
      <c r="F41" s="228"/>
      <c r="G41" s="228"/>
      <c r="H41" s="228"/>
      <c r="I41" s="228"/>
      <c r="J41" s="228"/>
      <c r="K41" s="228"/>
      <c r="L41" s="228"/>
      <c r="M41" s="228"/>
      <c r="N41" s="228"/>
      <c r="O41" s="229"/>
      <c r="P41" s="229"/>
      <c r="Q41" s="229"/>
      <c r="R41" s="229"/>
      <c r="S41" s="229"/>
      <c r="T41" s="229"/>
      <c r="U41" s="229"/>
      <c r="V41" s="229"/>
      <c r="W41" s="229"/>
      <c r="X41" s="76"/>
      <c r="Y41" s="74"/>
    </row>
    <row r="42" spans="1:27" s="75" customFormat="1" ht="18.600000000000001" customHeight="1" x14ac:dyDescent="0.15">
      <c r="A42" s="76"/>
      <c r="B42" s="76"/>
      <c r="C42" s="76"/>
      <c r="D42" s="76"/>
      <c r="E42" s="76"/>
      <c r="F42" s="76"/>
      <c r="G42" s="76"/>
      <c r="H42" s="76"/>
      <c r="I42" s="76"/>
      <c r="J42" s="76"/>
      <c r="K42" s="76"/>
      <c r="L42" s="76"/>
      <c r="M42" s="76"/>
      <c r="N42" s="76"/>
      <c r="O42" s="76"/>
      <c r="P42" s="76"/>
      <c r="Q42" s="76"/>
      <c r="R42" s="76"/>
      <c r="S42" s="76"/>
      <c r="T42" s="76"/>
      <c r="U42" s="76"/>
      <c r="V42" s="76"/>
      <c r="W42" s="76"/>
      <c r="X42" s="76"/>
      <c r="Y42" s="74"/>
    </row>
    <row r="43" spans="1:27" s="77" customFormat="1" ht="16.899999999999999" customHeight="1" x14ac:dyDescent="0.15">
      <c r="A43" s="56" t="s">
        <v>110</v>
      </c>
      <c r="B43" s="58"/>
      <c r="C43" s="58"/>
      <c r="D43" s="58"/>
      <c r="E43" s="58"/>
      <c r="F43" s="58"/>
      <c r="G43" s="58"/>
      <c r="H43" s="58"/>
      <c r="I43" s="58"/>
      <c r="J43" s="58"/>
      <c r="K43" s="58"/>
      <c r="L43" s="58"/>
      <c r="M43" s="58"/>
    </row>
    <row r="44" spans="1:27" s="77" customFormat="1" ht="21" customHeight="1" x14ac:dyDescent="0.15">
      <c r="A44" s="244" t="s">
        <v>137</v>
      </c>
      <c r="B44" s="244"/>
      <c r="C44" s="244"/>
      <c r="D44" s="244"/>
      <c r="E44" s="244"/>
      <c r="F44" s="243" t="str">
        <f>IF(大会申込書!G21="","",大会申込書!AM21)</f>
        <v/>
      </c>
      <c r="G44" s="243"/>
      <c r="H44" s="243"/>
      <c r="I44" s="243"/>
      <c r="J44" s="243"/>
      <c r="K44" s="78"/>
      <c r="L44" s="230" t="s">
        <v>44</v>
      </c>
      <c r="M44" s="231"/>
      <c r="N44" s="231"/>
      <c r="O44" s="231"/>
      <c r="P44" s="232"/>
      <c r="Q44" s="236" t="str">
        <f>IF(A46="","：　　　　.",大会申込書!Y21)</f>
        <v>：　　　　.</v>
      </c>
      <c r="R44" s="237"/>
      <c r="S44" s="237"/>
      <c r="T44" s="237"/>
      <c r="U44" s="237"/>
      <c r="V44" s="237"/>
      <c r="W44" s="237"/>
      <c r="X44" s="238"/>
      <c r="Y44" s="79"/>
      <c r="Z44" s="79"/>
      <c r="AA44" s="80"/>
    </row>
    <row r="45" spans="1:27" s="77" customFormat="1" ht="21" customHeight="1" x14ac:dyDescent="0.15">
      <c r="A45" s="244"/>
      <c r="B45" s="244"/>
      <c r="C45" s="244"/>
      <c r="D45" s="244"/>
      <c r="E45" s="244"/>
      <c r="F45" s="243"/>
      <c r="G45" s="243"/>
      <c r="H45" s="243"/>
      <c r="I45" s="243"/>
      <c r="J45" s="243"/>
      <c r="K45" s="78"/>
      <c r="L45" s="233"/>
      <c r="M45" s="234"/>
      <c r="N45" s="234"/>
      <c r="O45" s="234"/>
      <c r="P45" s="235"/>
      <c r="Q45" s="239"/>
      <c r="R45" s="240"/>
      <c r="S45" s="240"/>
      <c r="T45" s="240"/>
      <c r="U45" s="240"/>
      <c r="V45" s="240"/>
      <c r="W45" s="240"/>
      <c r="X45" s="241"/>
      <c r="Y45" s="79"/>
      <c r="Z45" s="79"/>
      <c r="AA45" s="80"/>
    </row>
    <row r="46" spans="1:27" ht="21" customHeight="1" x14ac:dyDescent="0.15">
      <c r="A46" s="242" t="str">
        <f>IF(大会申込書!G21="","",MID(大会申込書!G21,11,20))</f>
        <v/>
      </c>
      <c r="B46" s="242"/>
      <c r="C46" s="242"/>
      <c r="D46" s="242"/>
      <c r="E46" s="242"/>
      <c r="F46" s="242"/>
      <c r="G46" s="242"/>
      <c r="H46" s="242"/>
      <c r="I46" s="242"/>
      <c r="J46" s="242"/>
      <c r="K46" s="78"/>
      <c r="Y46" s="79"/>
      <c r="Z46" s="79"/>
      <c r="AA46" s="80"/>
    </row>
    <row r="47" spans="1:27" ht="21" customHeight="1" x14ac:dyDescent="0.15">
      <c r="A47" s="242"/>
      <c r="B47" s="242"/>
      <c r="C47" s="242"/>
      <c r="D47" s="242"/>
      <c r="E47" s="242"/>
      <c r="F47" s="242"/>
      <c r="G47" s="242"/>
      <c r="H47" s="242"/>
      <c r="I47" s="242"/>
      <c r="J47" s="242"/>
      <c r="K47" s="78"/>
      <c r="L47" s="245" t="s">
        <v>92</v>
      </c>
      <c r="M47" s="246"/>
      <c r="N47" s="247"/>
      <c r="O47" s="251"/>
      <c r="P47" s="252"/>
      <c r="Q47" s="253"/>
      <c r="S47" s="245" t="s">
        <v>93</v>
      </c>
      <c r="T47" s="246"/>
      <c r="U47" s="247"/>
      <c r="V47" s="251"/>
      <c r="W47" s="252"/>
      <c r="X47" s="253"/>
      <c r="AA47" s="80"/>
    </row>
    <row r="48" spans="1:27" ht="21" customHeight="1" x14ac:dyDescent="0.15">
      <c r="A48" s="82"/>
      <c r="B48" s="82"/>
      <c r="C48" s="82"/>
      <c r="D48" s="82"/>
      <c r="E48" s="78"/>
      <c r="F48" s="81"/>
      <c r="G48" s="81"/>
      <c r="H48" s="81"/>
      <c r="I48" s="81"/>
      <c r="J48" s="81"/>
      <c r="K48" s="78"/>
      <c r="L48" s="248"/>
      <c r="M48" s="249"/>
      <c r="N48" s="250"/>
      <c r="O48" s="254"/>
      <c r="P48" s="255"/>
      <c r="Q48" s="256"/>
      <c r="S48" s="248"/>
      <c r="T48" s="249"/>
      <c r="U48" s="250"/>
      <c r="V48" s="254"/>
      <c r="W48" s="255"/>
      <c r="X48" s="256"/>
      <c r="AA48" s="80"/>
    </row>
    <row r="49" spans="1:22" ht="7.9" customHeight="1" x14ac:dyDescent="0.15">
      <c r="A49" s="74"/>
      <c r="B49" s="74"/>
      <c r="C49" s="74"/>
      <c r="D49" s="74"/>
      <c r="E49" s="74"/>
      <c r="F49" s="83"/>
      <c r="G49" s="83"/>
      <c r="H49" s="83"/>
      <c r="I49" s="83"/>
      <c r="J49" s="83"/>
      <c r="K49" s="83"/>
      <c r="L49" s="73"/>
      <c r="M49" s="73"/>
      <c r="N49" s="73"/>
      <c r="O49" s="73"/>
      <c r="P49" s="73"/>
      <c r="Q49" s="73"/>
      <c r="R49" s="73"/>
      <c r="S49" s="73"/>
      <c r="T49" s="73"/>
      <c r="U49" s="73"/>
      <c r="V49" s="73"/>
    </row>
    <row r="50" spans="1:22" ht="17.25" customHeight="1" x14ac:dyDescent="0.15"/>
    <row r="51" spans="1:22" ht="11.25" customHeight="1" x14ac:dyDescent="0.15"/>
    <row r="52" spans="1:22" ht="21.75" customHeight="1" x14ac:dyDescent="0.15"/>
    <row r="53" spans="1:22" ht="19.5" customHeight="1" x14ac:dyDescent="0.15"/>
    <row r="54" spans="1:22" ht="19.5" customHeight="1" x14ac:dyDescent="0.15"/>
    <row r="67" ht="36.75"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sheetProtection algorithmName="SHA-512" hashValue="5FeFWmh+r6XP+tOOvv4ESrMcVTtp+z76HiLyRhEl3z64kpf6d/GMC5xXmmyivdK5Tz+UCVmkC06oJ1oClFLMiw==" saltValue="358ccFCgBV90BRw6ul+QGA==" spinCount="100000" sheet="1" selectLockedCells="1" selectUnlockedCells="1"/>
  <mergeCells count="34">
    <mergeCell ref="S47:U48"/>
    <mergeCell ref="V47:X48"/>
    <mergeCell ref="L47:N48"/>
    <mergeCell ref="O47:Q48"/>
    <mergeCell ref="A36:X37"/>
    <mergeCell ref="B38:N41"/>
    <mergeCell ref="O38:W41"/>
    <mergeCell ref="L44:P45"/>
    <mergeCell ref="Q44:X45"/>
    <mergeCell ref="A46:J47"/>
    <mergeCell ref="F44:J45"/>
    <mergeCell ref="A44:E45"/>
    <mergeCell ref="A26:X26"/>
    <mergeCell ref="T33:W34"/>
    <mergeCell ref="O22:Q23"/>
    <mergeCell ref="A30:K31"/>
    <mergeCell ref="A32:K33"/>
    <mergeCell ref="A34:K34"/>
    <mergeCell ref="B13:N16"/>
    <mergeCell ref="O13:W16"/>
    <mergeCell ref="L19:P20"/>
    <mergeCell ref="Q19:X20"/>
    <mergeCell ref="A21:J22"/>
    <mergeCell ref="F19:J20"/>
    <mergeCell ref="A19:E20"/>
    <mergeCell ref="L22:N23"/>
    <mergeCell ref="S22:U23"/>
    <mergeCell ref="V22:X23"/>
    <mergeCell ref="A1:X1"/>
    <mergeCell ref="T8:W9"/>
    <mergeCell ref="A11:X12"/>
    <mergeCell ref="A5:K6"/>
    <mergeCell ref="A7:K8"/>
    <mergeCell ref="A9:K9"/>
  </mergeCells>
  <phoneticPr fontId="2"/>
  <pageMargins left="0.51181102362204722" right="0.51181102362204722" top="0.55118110236220474" bottom="0.55118110236220474"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A2" sqref="A2"/>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33</v>
      </c>
      <c r="B1" t="s">
        <v>34</v>
      </c>
      <c r="C1" t="s">
        <v>35</v>
      </c>
    </row>
    <row r="2" spans="1:3" x14ac:dyDescent="0.15">
      <c r="A2" t="str">
        <f>大会申込書!AH3</f>
        <v>なみはやマスターズ公認記録会２０２２</v>
      </c>
      <c r="B2" s="3">
        <f>大会申込書!AK6</f>
        <v>44591</v>
      </c>
      <c r="C2" s="21" t="s">
        <v>141</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
  <sheetViews>
    <sheetView workbookViewId="0">
      <pane xSplit="3" ySplit="2" topLeftCell="D3" activePane="bottomRight" state="frozen"/>
      <selection activeCell="B2" sqref="B2"/>
      <selection pane="topRight" activeCell="B2" sqref="B2"/>
      <selection pane="bottomLeft" activeCell="B2" sqref="B2"/>
      <selection pane="bottomRight" activeCell="B2" sqref="B2"/>
    </sheetView>
  </sheetViews>
  <sheetFormatPr defaultColWidth="8.85546875" defaultRowHeight="12" x14ac:dyDescent="0.15"/>
  <cols>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x14ac:dyDescent="0.15">
      <c r="D1" s="257" t="s">
        <v>14</v>
      </c>
      <c r="E1" s="257"/>
      <c r="F1" s="257"/>
      <c r="G1" t="s">
        <v>15</v>
      </c>
    </row>
    <row r="2" spans="1:20" x14ac:dyDescent="0.15">
      <c r="A2" t="s">
        <v>17</v>
      </c>
      <c r="B2" t="s">
        <v>52</v>
      </c>
      <c r="C2" t="s">
        <v>8</v>
      </c>
      <c r="D2" t="s">
        <v>5</v>
      </c>
      <c r="E2" t="s">
        <v>6</v>
      </c>
      <c r="F2" t="s">
        <v>7</v>
      </c>
      <c r="G2" t="s">
        <v>5</v>
      </c>
      <c r="H2" t="s">
        <v>6</v>
      </c>
      <c r="I2" t="s">
        <v>7</v>
      </c>
      <c r="J2" t="s">
        <v>16</v>
      </c>
      <c r="K2" t="s">
        <v>9</v>
      </c>
      <c r="L2" t="s">
        <v>10</v>
      </c>
      <c r="M2" t="s">
        <v>11</v>
      </c>
      <c r="N2" t="s">
        <v>12</v>
      </c>
      <c r="O2" t="s">
        <v>13</v>
      </c>
      <c r="P2" t="s">
        <v>104</v>
      </c>
      <c r="Q2" t="s">
        <v>105</v>
      </c>
      <c r="R2" t="s">
        <v>106</v>
      </c>
      <c r="S2" t="s">
        <v>107</v>
      </c>
      <c r="T2" t="s">
        <v>111</v>
      </c>
    </row>
    <row r="3" spans="1:20" x14ac:dyDescent="0.15">
      <c r="B3" s="1" t="str">
        <f>大会申込書!AH9</f>
        <v/>
      </c>
      <c r="C3" s="2">
        <f>大会申込書!S9</f>
        <v>0</v>
      </c>
      <c r="D3">
        <f>大会申込書!G25</f>
        <v>0</v>
      </c>
      <c r="E3">
        <f>大会申込書!L25</f>
        <v>0</v>
      </c>
      <c r="F3">
        <f>D3+E3</f>
        <v>0</v>
      </c>
      <c r="G3">
        <f>大会申込書!G26</f>
        <v>0</v>
      </c>
      <c r="H3">
        <f>大会申込書!L26</f>
        <v>0</v>
      </c>
      <c r="I3">
        <f>G3+H3</f>
        <v>0</v>
      </c>
      <c r="J3" s="19">
        <f>VALUE(ASC(大会申込書!V29))</f>
        <v>0</v>
      </c>
      <c r="K3">
        <f>大会申込書!D13</f>
        <v>0</v>
      </c>
      <c r="L3">
        <f>大会申込書!E10</f>
        <v>0</v>
      </c>
      <c r="M3">
        <f>大会申込書!I10</f>
        <v>0</v>
      </c>
      <c r="N3" s="27" t="str">
        <f>IF(大会申込書!D11="","",大会申込書!D11)</f>
        <v/>
      </c>
      <c r="O3" s="27" t="str">
        <f>IF(大会申込書!S11="","",大会申込書!S11)</f>
        <v/>
      </c>
      <c r="P3" t="str">
        <f>IF(大会申込書!D12="","",大会申込書!D12)</f>
        <v/>
      </c>
      <c r="Q3" s="20" t="str">
        <f>IF(大会申込書!P13="","",大会申込書!P13)</f>
        <v/>
      </c>
      <c r="R3" s="57" t="str">
        <f>IF(大会申込書!J37="","",DATEVALUE(大会申込書!E37&amp;"/"&amp;大会申込書!J37&amp;"/"&amp;大会申込書!M37))</f>
        <v/>
      </c>
      <c r="S3" t="str">
        <f>IF(大会申込書!E38="","",大会申込書!E38)</f>
        <v/>
      </c>
      <c r="T3" t="str">
        <f>IF(大会申込書!A42="","",大会申込書!A42)</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2" sqref="B2"/>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18</v>
      </c>
      <c r="B1" t="s">
        <v>19</v>
      </c>
      <c r="C1" t="s">
        <v>20</v>
      </c>
      <c r="D1" t="s">
        <v>21</v>
      </c>
      <c r="E1" t="s">
        <v>22</v>
      </c>
    </row>
    <row r="2" spans="1:5" x14ac:dyDescent="0.15">
      <c r="A2" s="1" t="str">
        <f>団体!B3</f>
        <v/>
      </c>
      <c r="B2" s="2">
        <f>大会申込書!S9</f>
        <v>0</v>
      </c>
      <c r="C2" s="2">
        <f>B2</f>
        <v>0</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2"/>
  <sheetViews>
    <sheetView workbookViewId="0">
      <selection activeCell="B2" sqref="B2"/>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12" bestFit="1" customWidth="1"/>
  </cols>
  <sheetData>
    <row r="1" spans="1:7" s="4" customFormat="1" x14ac:dyDescent="0.15">
      <c r="A1" s="23" t="s">
        <v>23</v>
      </c>
      <c r="B1" s="23" t="s">
        <v>24</v>
      </c>
      <c r="C1" s="23" t="s">
        <v>27</v>
      </c>
      <c r="D1" s="23" t="s">
        <v>4</v>
      </c>
      <c r="E1" s="23" t="s">
        <v>25</v>
      </c>
      <c r="F1" s="23" t="s">
        <v>26</v>
      </c>
      <c r="G1" s="23" t="s">
        <v>28</v>
      </c>
    </row>
    <row r="2" spans="1:7" x14ac:dyDescent="0.15">
      <c r="A2" s="7">
        <v>1</v>
      </c>
      <c r="B2">
        <f>IF(大会申込書!T16="男子",0,5)</f>
        <v>5</v>
      </c>
      <c r="C2" s="7" t="str">
        <f>大会申込書!AI18</f>
        <v>　</v>
      </c>
      <c r="D2" s="7">
        <f>大会申込書!AA16</f>
        <v>0</v>
      </c>
      <c r="E2" s="7">
        <f>IF(D2="","",IF(D2&lt;25,18,D2-MOD(D2,5)))</f>
        <v>18</v>
      </c>
      <c r="F2" s="13" t="str">
        <f>IF(大会申込書!G16="","",大会申込書!G16)</f>
        <v/>
      </c>
      <c r="G2" s="8" t="str">
        <f>団体!$B$3</f>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2" sqref="B2"/>
      <selection pane="bottomLeft" activeCell="B2" sqref="B2"/>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23</v>
      </c>
      <c r="B1" t="s">
        <v>29</v>
      </c>
      <c r="C1" t="s">
        <v>30</v>
      </c>
      <c r="D1" t="s">
        <v>25</v>
      </c>
      <c r="E1" t="s">
        <v>31</v>
      </c>
      <c r="F1" t="s">
        <v>24</v>
      </c>
      <c r="G1" t="s">
        <v>32</v>
      </c>
    </row>
    <row r="2" spans="1:12" x14ac:dyDescent="0.15">
      <c r="A2" s="17" t="str">
        <f>IF(B2="","",1)</f>
        <v/>
      </c>
      <c r="B2" s="17" t="str">
        <f>IF(大会申込書!AJ20="","",大会申込書!AJ20)</f>
        <v/>
      </c>
      <c r="C2" s="17" t="str">
        <f>IF(B2="","",大会申込書!AK20)</f>
        <v/>
      </c>
      <c r="D2" s="17" t="str">
        <f>IF(B2="","",選手!E$2)</f>
        <v/>
      </c>
      <c r="E2" s="18">
        <v>0</v>
      </c>
      <c r="F2" s="18" t="str">
        <f>IF(B2="","",選手!B$2)</f>
        <v/>
      </c>
      <c r="G2" s="17" t="str">
        <f>IF(B2="","",大会申込書!AL20)</f>
        <v/>
      </c>
      <c r="L2">
        <f>COUNTIF(C2:C3,400)</f>
        <v>0</v>
      </c>
    </row>
    <row r="3" spans="1:12" x14ac:dyDescent="0.15">
      <c r="A3" s="17" t="str">
        <f>IF(B3="","",1)</f>
        <v/>
      </c>
      <c r="B3" s="17" t="str">
        <f>IF(大会申込書!AJ21="","",大会申込書!AJ21)</f>
        <v/>
      </c>
      <c r="C3" s="17" t="str">
        <f>IF(B3="","",大会申込書!AK21)</f>
        <v/>
      </c>
      <c r="D3" s="17" t="str">
        <f>IF(B3="","",選手!E$2)</f>
        <v/>
      </c>
      <c r="E3" s="18">
        <v>0</v>
      </c>
      <c r="F3" s="18" t="str">
        <f>IF(B3="","",選手!B$2)</f>
        <v/>
      </c>
      <c r="G3" s="17" t="str">
        <f>IF(B3="","",大会申込書!AL21)</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2" sqref="B2"/>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22" t="s">
        <v>49</v>
      </c>
      <c r="B1" s="22" t="s">
        <v>48</v>
      </c>
      <c r="C1" s="22" t="s">
        <v>47</v>
      </c>
      <c r="D1" s="22" t="s">
        <v>46</v>
      </c>
      <c r="E1" s="22" t="s">
        <v>45</v>
      </c>
      <c r="F1" s="22" t="s">
        <v>44</v>
      </c>
      <c r="G1" s="22" t="s">
        <v>43</v>
      </c>
      <c r="H1" s="22" t="s">
        <v>42</v>
      </c>
      <c r="I1" s="22" t="s">
        <v>41</v>
      </c>
      <c r="J1" s="22" t="s">
        <v>40</v>
      </c>
      <c r="K1" s="22" t="s">
        <v>39</v>
      </c>
      <c r="L1" s="22" t="s">
        <v>38</v>
      </c>
      <c r="M1" s="22" t="s">
        <v>37</v>
      </c>
      <c r="N1" s="22" t="s">
        <v>36</v>
      </c>
    </row>
    <row r="2" spans="1:14" x14ac:dyDescent="0.15">
      <c r="A2" s="7"/>
      <c r="B2" s="10"/>
      <c r="C2" s="7"/>
      <c r="D2">
        <v>5</v>
      </c>
      <c r="E2" s="7"/>
      <c r="F2" s="7"/>
      <c r="G2" s="8"/>
      <c r="H2">
        <v>0</v>
      </c>
    </row>
    <row r="3" spans="1:14" x14ac:dyDescent="0.15">
      <c r="A3" s="7"/>
      <c r="B3" s="10"/>
      <c r="C3" s="7"/>
      <c r="D3" s="7">
        <v>5</v>
      </c>
      <c r="E3" s="7"/>
      <c r="F3" s="7"/>
      <c r="G3" s="8"/>
      <c r="H3">
        <v>0</v>
      </c>
    </row>
    <row r="4" spans="1:14" x14ac:dyDescent="0.15">
      <c r="A4" s="7"/>
      <c r="B4" s="10"/>
      <c r="C4" s="7"/>
      <c r="D4" s="7">
        <v>5</v>
      </c>
      <c r="E4" s="7"/>
      <c r="F4" s="7"/>
      <c r="G4" s="8"/>
      <c r="H4" s="7">
        <v>0</v>
      </c>
    </row>
    <row r="5" spans="1:14" x14ac:dyDescent="0.15">
      <c r="A5" s="7"/>
      <c r="B5" s="10"/>
      <c r="C5" s="7"/>
      <c r="D5" s="7">
        <v>5</v>
      </c>
      <c r="E5" s="7"/>
      <c r="F5" s="7"/>
      <c r="G5" s="8"/>
      <c r="H5" s="7">
        <v>0</v>
      </c>
    </row>
    <row r="6" spans="1:14" x14ac:dyDescent="0.15">
      <c r="A6" s="7"/>
      <c r="B6" s="10"/>
      <c r="C6" s="7"/>
      <c r="D6" s="7">
        <v>5</v>
      </c>
      <c r="E6" s="7"/>
      <c r="F6" s="7"/>
      <c r="G6" s="8"/>
      <c r="H6" s="7">
        <v>0</v>
      </c>
    </row>
    <row r="7" spans="1:14" x14ac:dyDescent="0.15">
      <c r="A7" s="7"/>
      <c r="B7" s="10"/>
      <c r="C7" s="7"/>
      <c r="D7" s="7">
        <v>5</v>
      </c>
      <c r="E7" s="7"/>
      <c r="F7" s="7"/>
      <c r="G7" s="8"/>
      <c r="H7" s="7">
        <v>0</v>
      </c>
    </row>
    <row r="8" spans="1:14" x14ac:dyDescent="0.15">
      <c r="A8" s="7"/>
      <c r="B8" s="10"/>
      <c r="C8" s="7"/>
      <c r="D8" s="7">
        <v>5</v>
      </c>
      <c r="E8" s="7"/>
      <c r="F8" s="7"/>
      <c r="G8" s="8"/>
      <c r="H8" s="7">
        <v>0</v>
      </c>
    </row>
    <row r="9" spans="1:14" x14ac:dyDescent="0.15">
      <c r="A9" s="7"/>
      <c r="B9" s="10"/>
      <c r="C9" s="7"/>
      <c r="D9" s="7">
        <v>5</v>
      </c>
      <c r="E9" s="7"/>
      <c r="F9" s="7"/>
      <c r="G9" s="8"/>
      <c r="H9" s="7">
        <v>0</v>
      </c>
    </row>
    <row r="10" spans="1:14" x14ac:dyDescent="0.15">
      <c r="A10" s="7"/>
      <c r="B10" s="10"/>
      <c r="C10" s="7"/>
      <c r="D10" s="7">
        <v>5</v>
      </c>
      <c r="E10" s="7"/>
      <c r="F10" s="7"/>
      <c r="G10" s="8"/>
      <c r="H10" s="7">
        <v>0</v>
      </c>
    </row>
    <row r="11" spans="1:14" x14ac:dyDescent="0.15">
      <c r="A11" s="7"/>
      <c r="B11" s="10"/>
      <c r="C11" s="7"/>
      <c r="D11" s="7">
        <v>5</v>
      </c>
      <c r="E11" s="7"/>
      <c r="F11" s="7"/>
      <c r="G11" s="8"/>
      <c r="H11" s="7">
        <v>0</v>
      </c>
    </row>
    <row r="12" spans="1:14" x14ac:dyDescent="0.15">
      <c r="A12" s="7"/>
      <c r="B12" s="10"/>
      <c r="C12" s="7"/>
      <c r="D12" s="7">
        <v>5</v>
      </c>
      <c r="E12" s="7"/>
      <c r="F12" s="7"/>
      <c r="G12" s="8"/>
      <c r="H12" s="7">
        <v>0</v>
      </c>
    </row>
    <row r="13" spans="1:14" x14ac:dyDescent="0.15">
      <c r="A13" s="7"/>
      <c r="B13" s="10"/>
      <c r="C13" s="7"/>
      <c r="D13" s="7">
        <v>5</v>
      </c>
      <c r="E13" s="7"/>
      <c r="F13" s="7"/>
      <c r="G13" s="8"/>
      <c r="H13" s="7">
        <v>0</v>
      </c>
    </row>
    <row r="14" spans="1:14" x14ac:dyDescent="0.15">
      <c r="A14" s="7"/>
      <c r="B14" s="10"/>
      <c r="C14" s="7"/>
      <c r="D14" s="7">
        <v>5</v>
      </c>
      <c r="E14" s="7"/>
      <c r="F14" s="7"/>
      <c r="G14" s="8"/>
      <c r="H14" s="7">
        <v>0</v>
      </c>
    </row>
    <row r="15" spans="1:14" x14ac:dyDescent="0.15">
      <c r="A15" s="7"/>
      <c r="B15" s="10"/>
      <c r="C15" s="7"/>
      <c r="D15" s="7">
        <v>5</v>
      </c>
      <c r="E15" s="7"/>
      <c r="F15" s="7"/>
      <c r="G15" s="8"/>
      <c r="H15" s="7">
        <v>0</v>
      </c>
    </row>
    <row r="16" spans="1:14" x14ac:dyDescent="0.15">
      <c r="A16" s="7"/>
      <c r="B16" s="10"/>
      <c r="C16" s="7"/>
      <c r="D16" s="7">
        <v>5</v>
      </c>
      <c r="E16" s="7"/>
      <c r="F16" s="7"/>
      <c r="G16" s="8"/>
      <c r="H16" s="7">
        <v>0</v>
      </c>
    </row>
    <row r="17" spans="1:8" x14ac:dyDescent="0.15">
      <c r="A17" s="7"/>
      <c r="B17" s="10"/>
      <c r="C17" s="7"/>
      <c r="D17" s="7">
        <v>5</v>
      </c>
      <c r="E17" s="7"/>
      <c r="F17" s="7"/>
      <c r="G17" s="8"/>
      <c r="H17" s="7">
        <v>0</v>
      </c>
    </row>
    <row r="18" spans="1:8" x14ac:dyDescent="0.15">
      <c r="A18" s="7"/>
      <c r="B18" s="10"/>
      <c r="C18" s="7"/>
      <c r="D18" s="7">
        <v>5</v>
      </c>
      <c r="E18" s="7"/>
      <c r="F18" s="7"/>
      <c r="G18" s="8"/>
      <c r="H18" s="7">
        <v>0</v>
      </c>
    </row>
    <row r="19" spans="1:8" x14ac:dyDescent="0.15">
      <c r="A19" s="7"/>
      <c r="B19" s="10"/>
      <c r="C19" s="7"/>
      <c r="D19" s="7">
        <v>5</v>
      </c>
      <c r="E19" s="7"/>
      <c r="F19" s="7"/>
      <c r="G19" s="8"/>
      <c r="H19" s="7">
        <v>0</v>
      </c>
    </row>
    <row r="20" spans="1:8" x14ac:dyDescent="0.15">
      <c r="A20" s="7"/>
      <c r="B20" s="10"/>
      <c r="C20" s="7"/>
      <c r="D20" s="7">
        <v>5</v>
      </c>
      <c r="E20" s="7"/>
      <c r="F20" s="7"/>
      <c r="G20" s="8"/>
      <c r="H20" s="7">
        <v>0</v>
      </c>
    </row>
    <row r="21" spans="1:8" x14ac:dyDescent="0.15">
      <c r="A21" s="7"/>
      <c r="B21" s="10"/>
      <c r="C21" s="7"/>
      <c r="D21" s="7">
        <v>5</v>
      </c>
      <c r="E21" s="7"/>
      <c r="F21" s="7"/>
      <c r="G21" s="8"/>
      <c r="H21" s="7">
        <v>0</v>
      </c>
    </row>
    <row r="22" spans="1:8" x14ac:dyDescent="0.15">
      <c r="A22" s="7"/>
      <c r="B22" s="10"/>
      <c r="C22" s="7"/>
      <c r="D22" s="7">
        <v>5</v>
      </c>
      <c r="E22" s="7"/>
      <c r="F22" s="7"/>
      <c r="G22" s="8"/>
      <c r="H22" s="7">
        <v>0</v>
      </c>
    </row>
    <row r="23" spans="1:8" x14ac:dyDescent="0.15">
      <c r="A23" s="7"/>
      <c r="B23" s="10"/>
      <c r="C23" s="7"/>
      <c r="D23" s="7">
        <v>5</v>
      </c>
      <c r="E23" s="7"/>
      <c r="F23" s="7"/>
      <c r="G23" s="8"/>
      <c r="H23" s="7">
        <v>0</v>
      </c>
    </row>
    <row r="24" spans="1:8" x14ac:dyDescent="0.15">
      <c r="A24" s="7"/>
      <c r="B24" s="10"/>
      <c r="C24" s="7"/>
      <c r="D24" s="7">
        <v>5</v>
      </c>
      <c r="E24" s="7"/>
      <c r="F24" s="7"/>
      <c r="G24" s="8"/>
      <c r="H24" s="7">
        <v>0</v>
      </c>
    </row>
    <row r="25" spans="1:8" x14ac:dyDescent="0.15">
      <c r="A25" s="7"/>
      <c r="B25" s="10"/>
      <c r="C25" s="7"/>
      <c r="D25" s="7">
        <v>5</v>
      </c>
      <c r="E25" s="7"/>
      <c r="F25" s="7"/>
      <c r="G25" s="8"/>
      <c r="H25" s="7">
        <v>0</v>
      </c>
    </row>
    <row r="26" spans="1:8" x14ac:dyDescent="0.15">
      <c r="A26" s="7"/>
      <c r="B26" s="10"/>
      <c r="C26" s="7"/>
      <c r="D26" s="7">
        <v>5</v>
      </c>
      <c r="E26" s="7"/>
      <c r="F26" s="7"/>
      <c r="G26" s="8"/>
      <c r="H26" s="7">
        <v>0</v>
      </c>
    </row>
    <row r="27" spans="1:8" x14ac:dyDescent="0.15">
      <c r="A27" s="7"/>
      <c r="B27" s="10"/>
      <c r="C27" s="7"/>
      <c r="D27" s="7">
        <v>5</v>
      </c>
      <c r="E27" s="7"/>
      <c r="F27" s="7"/>
      <c r="G27" s="8"/>
      <c r="H27" s="7">
        <v>0</v>
      </c>
    </row>
    <row r="28" spans="1:8" x14ac:dyDescent="0.15">
      <c r="A28" s="7"/>
      <c r="B28" s="10"/>
      <c r="C28" s="7"/>
      <c r="D28" s="7">
        <v>5</v>
      </c>
      <c r="E28" s="7"/>
      <c r="F28" s="7"/>
      <c r="G28" s="8"/>
      <c r="H28" s="7">
        <v>0</v>
      </c>
    </row>
    <row r="29" spans="1:8" x14ac:dyDescent="0.15">
      <c r="A29" s="7"/>
      <c r="B29" s="10"/>
      <c r="C29" s="7"/>
      <c r="D29" s="7">
        <v>5</v>
      </c>
      <c r="E29" s="7"/>
      <c r="F29" s="7"/>
      <c r="G29" s="8"/>
      <c r="H29" s="7">
        <v>0</v>
      </c>
    </row>
    <row r="30" spans="1:8" x14ac:dyDescent="0.15">
      <c r="A30" s="7"/>
      <c r="B30" s="10"/>
      <c r="C30" s="7"/>
      <c r="D30" s="7">
        <v>5</v>
      </c>
      <c r="E30" s="7"/>
      <c r="F30" s="7"/>
      <c r="G30" s="8"/>
      <c r="H30" s="7">
        <v>0</v>
      </c>
    </row>
    <row r="31" spans="1:8" x14ac:dyDescent="0.15">
      <c r="A31" s="7"/>
      <c r="B31" s="10"/>
      <c r="C31" s="7"/>
      <c r="D31" s="7">
        <v>5</v>
      </c>
      <c r="E31" s="7"/>
      <c r="F31" s="7"/>
      <c r="G31" s="8"/>
      <c r="H31" s="7">
        <v>0</v>
      </c>
    </row>
    <row r="32" spans="1:8" x14ac:dyDescent="0.15">
      <c r="A32" s="7"/>
      <c r="B32" s="10"/>
      <c r="C32" s="7"/>
      <c r="D32" s="7">
        <v>5</v>
      </c>
      <c r="E32" s="7"/>
      <c r="F32" s="7"/>
      <c r="G32" s="8"/>
      <c r="H32" s="7">
        <v>0</v>
      </c>
    </row>
    <row r="33" spans="1:8" x14ac:dyDescent="0.15">
      <c r="A33" s="7"/>
      <c r="B33" s="10"/>
      <c r="C33" s="7"/>
      <c r="D33" s="7">
        <v>5</v>
      </c>
      <c r="E33" s="7"/>
      <c r="F33" s="7"/>
      <c r="G33" s="8"/>
      <c r="H33" s="7">
        <v>0</v>
      </c>
    </row>
    <row r="34" spans="1:8" x14ac:dyDescent="0.15">
      <c r="A34" s="7"/>
      <c r="B34" s="10"/>
      <c r="C34" s="7"/>
      <c r="D34" s="7">
        <v>5</v>
      </c>
      <c r="E34" s="7"/>
      <c r="F34" s="7"/>
      <c r="G34" s="8"/>
      <c r="H34" s="7">
        <v>0</v>
      </c>
    </row>
    <row r="35" spans="1:8" x14ac:dyDescent="0.15">
      <c r="A35" s="7"/>
      <c r="B35" s="10"/>
      <c r="C35" s="7"/>
      <c r="D35" s="7">
        <v>5</v>
      </c>
      <c r="E35" s="7"/>
      <c r="F35" s="7"/>
      <c r="G35" s="8"/>
      <c r="H35" s="7">
        <v>0</v>
      </c>
    </row>
    <row r="36" spans="1:8" x14ac:dyDescent="0.15">
      <c r="A36" s="7"/>
      <c r="B36" s="10"/>
      <c r="C36" s="7"/>
      <c r="D36" s="7">
        <v>5</v>
      </c>
      <c r="E36" s="7"/>
      <c r="F36" s="7"/>
      <c r="G36" s="8"/>
      <c r="H36" s="7">
        <v>0</v>
      </c>
    </row>
    <row r="37" spans="1:8" x14ac:dyDescent="0.15">
      <c r="A37" s="7"/>
      <c r="B37" s="10"/>
      <c r="C37" s="7"/>
      <c r="D37" s="7">
        <v>5</v>
      </c>
      <c r="E37" s="7"/>
      <c r="F37" s="7"/>
      <c r="G37" s="8"/>
      <c r="H37" s="7">
        <v>0</v>
      </c>
    </row>
    <row r="38" spans="1:8" x14ac:dyDescent="0.15">
      <c r="A38" s="7"/>
      <c r="B38" s="10"/>
      <c r="C38" s="7"/>
      <c r="D38" s="7">
        <v>5</v>
      </c>
      <c r="E38" s="7"/>
      <c r="F38" s="7"/>
      <c r="G38" s="8"/>
      <c r="H38" s="7">
        <v>0</v>
      </c>
    </row>
    <row r="39" spans="1:8" x14ac:dyDescent="0.15">
      <c r="A39" s="7"/>
      <c r="B39" s="10"/>
      <c r="C39" s="7"/>
      <c r="D39" s="7">
        <v>5</v>
      </c>
      <c r="E39" s="7"/>
      <c r="F39" s="7"/>
      <c r="G39" s="8"/>
      <c r="H39" s="7">
        <v>0</v>
      </c>
    </row>
    <row r="40" spans="1:8" x14ac:dyDescent="0.15">
      <c r="A40" s="7"/>
      <c r="B40" s="10"/>
      <c r="C40" s="7"/>
      <c r="D40" s="7">
        <v>5</v>
      </c>
      <c r="E40" s="7"/>
      <c r="F40" s="7"/>
      <c r="G40" s="8"/>
      <c r="H40" s="7">
        <v>0</v>
      </c>
    </row>
    <row r="41" spans="1:8" x14ac:dyDescent="0.15">
      <c r="A41" s="7"/>
      <c r="B41" s="10"/>
      <c r="C41" s="7"/>
      <c r="D41" s="7">
        <v>5</v>
      </c>
      <c r="E41" s="7"/>
      <c r="F41" s="7"/>
      <c r="G41" s="8"/>
      <c r="H41" s="7">
        <v>0</v>
      </c>
    </row>
    <row r="42" spans="1:8" x14ac:dyDescent="0.15">
      <c r="A42" s="7"/>
      <c r="B42" s="10"/>
      <c r="C42" s="7"/>
      <c r="D42" s="7">
        <v>5</v>
      </c>
      <c r="E42" s="7"/>
      <c r="F42" s="7"/>
      <c r="G42" s="8"/>
      <c r="H42" s="7">
        <v>0</v>
      </c>
    </row>
    <row r="43" spans="1:8" x14ac:dyDescent="0.15">
      <c r="A43" s="7"/>
      <c r="B43" s="10"/>
      <c r="C43" s="7"/>
      <c r="D43" s="7">
        <v>5</v>
      </c>
      <c r="E43" s="7"/>
      <c r="F43" s="7"/>
      <c r="G43" s="8"/>
      <c r="H43" s="7">
        <v>0</v>
      </c>
    </row>
    <row r="44" spans="1:8" x14ac:dyDescent="0.15">
      <c r="A44" s="7"/>
      <c r="B44" s="10"/>
      <c r="C44" s="7"/>
      <c r="D44" s="7">
        <v>5</v>
      </c>
      <c r="E44" s="7"/>
      <c r="F44" s="7"/>
      <c r="G44" s="8"/>
      <c r="H44" s="7">
        <v>0</v>
      </c>
    </row>
    <row r="45" spans="1:8" x14ac:dyDescent="0.15">
      <c r="A45" s="7"/>
      <c r="B45" s="10"/>
      <c r="C45" s="7"/>
      <c r="D45" s="7">
        <v>5</v>
      </c>
      <c r="E45" s="7"/>
      <c r="F45" s="7"/>
      <c r="G45" s="8"/>
      <c r="H45" s="7">
        <v>0</v>
      </c>
    </row>
    <row r="46" spans="1:8" x14ac:dyDescent="0.15">
      <c r="A46" s="7"/>
      <c r="B46" s="10"/>
      <c r="C46" s="7"/>
      <c r="D46" s="7">
        <v>5</v>
      </c>
      <c r="E46" s="7"/>
      <c r="F46" s="7"/>
      <c r="G46" s="8"/>
      <c r="H46" s="7">
        <v>0</v>
      </c>
    </row>
    <row r="47" spans="1:8" x14ac:dyDescent="0.15">
      <c r="A47" s="7"/>
      <c r="B47" s="10"/>
      <c r="C47" s="7"/>
      <c r="D47" s="7">
        <v>5</v>
      </c>
      <c r="E47" s="7"/>
      <c r="F47" s="7"/>
      <c r="G47" s="8"/>
      <c r="H47" s="7">
        <v>0</v>
      </c>
    </row>
    <row r="48" spans="1:8" x14ac:dyDescent="0.15">
      <c r="A48" s="7"/>
      <c r="B48" s="10"/>
      <c r="C48" s="7"/>
      <c r="D48" s="7">
        <v>5</v>
      </c>
      <c r="E48" s="7"/>
      <c r="F48" s="7"/>
      <c r="G48" s="8"/>
      <c r="H48" s="7">
        <v>0</v>
      </c>
    </row>
    <row r="49" spans="1:14" x14ac:dyDescent="0.15">
      <c r="A49" s="7"/>
      <c r="B49" s="10"/>
      <c r="C49" s="7"/>
      <c r="D49" s="7">
        <v>5</v>
      </c>
      <c r="E49" s="7"/>
      <c r="F49" s="7"/>
      <c r="G49" s="8"/>
      <c r="H49" s="7">
        <v>0</v>
      </c>
    </row>
    <row r="50" spans="1:14" x14ac:dyDescent="0.15">
      <c r="A50" s="7"/>
      <c r="B50" s="10"/>
      <c r="C50" s="7"/>
      <c r="D50" s="7">
        <v>5</v>
      </c>
      <c r="E50" s="7"/>
      <c r="F50" s="7"/>
      <c r="G50" s="8"/>
      <c r="H50" s="7">
        <v>0</v>
      </c>
    </row>
    <row r="51" spans="1:14" x14ac:dyDescent="0.15">
      <c r="A51" s="7"/>
      <c r="B51" s="10"/>
      <c r="C51" s="7"/>
      <c r="D51" s="7">
        <v>5</v>
      </c>
      <c r="E51" s="7"/>
      <c r="F51" s="7"/>
      <c r="G51" s="8"/>
      <c r="H51" s="7">
        <v>0</v>
      </c>
    </row>
    <row r="52" spans="1:14" x14ac:dyDescent="0.15">
      <c r="A52" s="7"/>
      <c r="B52" s="10"/>
      <c r="C52" s="7"/>
      <c r="D52" s="7">
        <v>5</v>
      </c>
      <c r="E52" s="7"/>
      <c r="F52" s="7"/>
      <c r="G52" s="8"/>
      <c r="H52" s="7">
        <v>0</v>
      </c>
    </row>
    <row r="53" spans="1:14" x14ac:dyDescent="0.15">
      <c r="A53" s="7"/>
      <c r="B53" s="10"/>
      <c r="C53" s="7"/>
      <c r="D53" s="7">
        <v>5</v>
      </c>
      <c r="E53" s="7"/>
      <c r="F53" s="7"/>
      <c r="G53" s="8"/>
      <c r="H53" s="7">
        <v>0</v>
      </c>
    </row>
    <row r="54" spans="1:14" x14ac:dyDescent="0.15">
      <c r="A54" s="7"/>
      <c r="B54" s="10"/>
      <c r="C54" s="7"/>
      <c r="D54" s="7">
        <v>5</v>
      </c>
      <c r="E54" s="7"/>
      <c r="F54" s="7"/>
      <c r="G54" s="8"/>
      <c r="H54" s="7">
        <v>0</v>
      </c>
    </row>
    <row r="55" spans="1:14" x14ac:dyDescent="0.15">
      <c r="A55" s="7"/>
      <c r="B55" s="10"/>
      <c r="C55" s="7"/>
      <c r="D55" s="7">
        <v>5</v>
      </c>
      <c r="E55" s="7"/>
      <c r="F55" s="7"/>
      <c r="G55" s="8"/>
      <c r="H55" s="7">
        <v>0</v>
      </c>
    </row>
    <row r="56" spans="1:14" x14ac:dyDescent="0.15">
      <c r="A56" s="7"/>
      <c r="B56" s="10"/>
      <c r="C56" s="7"/>
      <c r="D56" s="7">
        <v>5</v>
      </c>
      <c r="E56" s="7"/>
      <c r="F56" s="7"/>
      <c r="G56" s="8"/>
      <c r="H56" s="7">
        <v>0</v>
      </c>
    </row>
    <row r="57" spans="1:14" x14ac:dyDescent="0.15">
      <c r="A57" s="7"/>
      <c r="B57" s="10"/>
      <c r="C57" s="7"/>
      <c r="D57" s="7">
        <v>5</v>
      </c>
      <c r="E57" s="7"/>
      <c r="F57" s="7"/>
      <c r="G57" s="8"/>
      <c r="H57" s="7">
        <v>0</v>
      </c>
    </row>
    <row r="58" spans="1:14" x14ac:dyDescent="0.15">
      <c r="A58" s="7"/>
      <c r="B58" s="10"/>
      <c r="C58" s="7"/>
      <c r="D58" s="7">
        <v>5</v>
      </c>
      <c r="E58" s="7"/>
      <c r="F58" s="7"/>
      <c r="G58" s="8"/>
      <c r="H58" s="7">
        <v>0</v>
      </c>
    </row>
    <row r="59" spans="1:14" x14ac:dyDescent="0.15">
      <c r="A59" s="7"/>
      <c r="B59" s="10"/>
      <c r="C59" s="7"/>
      <c r="D59" s="7">
        <v>5</v>
      </c>
      <c r="E59" s="7"/>
      <c r="F59" s="7"/>
      <c r="G59" s="8"/>
      <c r="H59" s="7">
        <v>0</v>
      </c>
    </row>
    <row r="60" spans="1:14" x14ac:dyDescent="0.15">
      <c r="A60" s="7"/>
      <c r="B60" s="10"/>
      <c r="C60" s="7"/>
      <c r="D60" s="7">
        <v>5</v>
      </c>
      <c r="E60" s="7"/>
      <c r="F60" s="7"/>
      <c r="G60" s="8"/>
      <c r="H60" s="7">
        <v>0</v>
      </c>
    </row>
    <row r="61" spans="1:14" x14ac:dyDescent="0.15">
      <c r="A61" s="5"/>
      <c r="B61" s="11"/>
      <c r="C61" s="5"/>
      <c r="D61" s="5">
        <v>5</v>
      </c>
      <c r="E61" s="5"/>
      <c r="F61" s="5"/>
      <c r="G61" s="9"/>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2021-12-10T08:53:38Z</cp:lastPrinted>
  <dcterms:created xsi:type="dcterms:W3CDTF">2003-04-18T11:12:20Z</dcterms:created>
  <dcterms:modified xsi:type="dcterms:W3CDTF">2021-12-12T00:17:11Z</dcterms:modified>
</cp:coreProperties>
</file>