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20プログラム\201101_なみはやＭ記録会\"/>
    </mc:Choice>
  </mc:AlternateContent>
  <xr:revisionPtr revIDLastSave="0" documentId="13_ncr:1_{8E6BDC06-E72E-44ED-A89D-4B5898D1634D}" xr6:coauthVersionLast="45" xr6:coauthVersionMax="45" xr10:uidLastSave="{00000000-0000-0000-0000-000000000000}"/>
  <workbookProtection workbookAlgorithmName="SHA-512" workbookHashValue="xH5gdqXsb3ZBSUipLFSGuj96ghuBq7/HYu+XCO1qUzEXK64nLmbNXwZWxblq8kaHatb13bl5H2UQAsV9YJkcXQ==" workbookSaltValue="lLfaY04KEcZk3r8uzzbw+w==" workbookSpinCount="100000" lockStructure="1"/>
  <bookViews>
    <workbookView xWindow="3585" yWindow="330" windowWidth="22140" windowHeight="14625" tabRatio="650" xr2:uid="{00000000-000D-0000-FFFF-FFFF00000000}"/>
  </bookViews>
  <sheets>
    <sheet name="大会申込書" sheetId="18" r:id="rId1"/>
    <sheet name="個人申込書" sheetId="19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1">個人申込書!$A$1:$X$49</definedName>
    <definedName name="_xlnm.Print_Area" localSheetId="0">大会申込書!$A$1:$AD$37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7" l="1"/>
  <c r="AH7" i="18"/>
  <c r="O38" i="19"/>
  <c r="O13" i="19"/>
  <c r="B38" i="19"/>
  <c r="B13" i="19"/>
  <c r="B2" i="11"/>
  <c r="C2" i="11"/>
  <c r="O3" i="7"/>
  <c r="N3" i="7"/>
  <c r="S3" i="7"/>
  <c r="R3" i="7"/>
  <c r="Q3" i="7"/>
  <c r="P3" i="7"/>
  <c r="M3" i="7"/>
  <c r="L3" i="7"/>
  <c r="K3" i="7"/>
  <c r="L23" i="18"/>
  <c r="E3" i="7"/>
  <c r="B2" i="9"/>
  <c r="A2" i="9"/>
  <c r="A1" i="18"/>
  <c r="G24" i="18"/>
  <c r="G3" i="7"/>
  <c r="G23" i="18"/>
  <c r="D3" i="7"/>
  <c r="AJ16" i="18"/>
  <c r="L24" i="18"/>
  <c r="H3" i="7"/>
  <c r="AK19" i="18"/>
  <c r="AK18" i="18"/>
  <c r="F2" i="12"/>
  <c r="C3" i="7"/>
  <c r="B3" i="7"/>
  <c r="B2" i="12"/>
  <c r="D2" i="12"/>
  <c r="E2" i="12"/>
  <c r="AI16" i="18"/>
  <c r="A32" i="19"/>
  <c r="C2" i="12"/>
  <c r="A7" i="19"/>
  <c r="V23" i="18"/>
  <c r="V24" i="18"/>
  <c r="O27" i="18"/>
  <c r="V27" i="18"/>
  <c r="AJ17" i="18"/>
  <c r="AI17" i="18"/>
  <c r="AJ19" i="18"/>
  <c r="AH19" i="18"/>
  <c r="AJ18" i="18"/>
  <c r="AH18" i="18"/>
  <c r="J3" i="7"/>
  <c r="U32" i="18"/>
  <c r="AI19" i="18"/>
  <c r="A44" i="19"/>
  <c r="B3" i="13"/>
  <c r="AI18" i="18"/>
  <c r="A19" i="19"/>
  <c r="B2" i="13"/>
  <c r="A2" i="11"/>
  <c r="G2" i="12"/>
  <c r="G2" i="13"/>
  <c r="A2" i="13"/>
  <c r="C2" i="13"/>
  <c r="D2" i="13"/>
  <c r="F2" i="13"/>
  <c r="Q19" i="19"/>
  <c r="D19" i="19"/>
  <c r="G3" i="13"/>
  <c r="C3" i="13"/>
  <c r="F3" i="13"/>
  <c r="A3" i="13"/>
  <c r="D3" i="13"/>
  <c r="D44" i="19"/>
  <c r="Q44" i="19"/>
  <c r="L2" i="13"/>
  <c r="F3" i="7"/>
  <c r="I3" i="7"/>
</calcChain>
</file>

<file path=xl/sharedStrings.xml><?xml version="1.0" encoding="utf-8"?>
<sst xmlns="http://schemas.openxmlformats.org/spreadsheetml/2006/main" count="175" uniqueCount="146">
  <si>
    <t>〒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</si>
  <si>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</si>
  <si>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</si>
  <si>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種目</t>
    <rPh sb="0" eb="2">
      <t>シュモク</t>
    </rPh>
    <phoneticPr fontId="2"/>
  </si>
  <si>
    <t>年齢</t>
    <rPh sb="0" eb="2">
      <t>ネンレイ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</si>
  <si>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</si>
  <si>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</si>
  <si>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</si>
  <si>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</si>
  <si>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</si>
  <si>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</si>
  <si>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</si>
  <si>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</si>
  <si>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</si>
  <si>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</si>
  <si>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</si>
  <si>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</si>
  <si>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</si>
  <si>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</si>
  <si>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</si>
  <si>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</si>
  <si>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</si>
  <si>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</si>
  <si>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</si>
  <si>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</si>
  <si>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</si>
  <si>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</si>
  <si>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</si>
  <si>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</si>
  <si>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</si>
  <si>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</si>
  <si>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</si>
  <si>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</si>
  <si>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</si>
  <si>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</si>
  <si>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</si>
  <si>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</si>
  <si>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</si>
  <si>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</si>
  <si>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</si>
  <si>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</si>
  <si>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</si>
  <si>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</si>
  <si>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</si>
  <si>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</si>
  <si>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</si>
  <si>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</si>
  <si>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</si>
  <si>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</si>
  <si>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</si>
  <si>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</si>
  <si>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</si>
  <si>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</si>
  <si>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</si>
  <si>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</si>
  <si>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</si>
  <si>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</si>
  <si>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</si>
  <si>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チームID</t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</si>
  <si>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</si>
  <si>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</si>
  <si>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</si>
  <si>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</si>
  <si>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</si>
  <si>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</si>
  <si>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</si>
  <si>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</si>
  <si>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なみはやマスターズ公認記録会２０２０</t>
    <rPh sb="9" eb="14">
      <t>コウニンキロクカイ</t>
    </rPh>
    <phoneticPr fontId="2"/>
  </si>
  <si>
    <t>100m個人メドレー</t>
    <rPh sb="4" eb="6">
      <t>コジン</t>
    </rPh>
    <phoneticPr fontId="2"/>
  </si>
  <si>
    <t>200m個人メドレー</t>
    <rPh sb="4" eb="6">
      <t>コジン</t>
    </rPh>
    <phoneticPr fontId="2"/>
  </si>
  <si>
    <t>出場日：</t>
    <rPh sb="0" eb="3">
      <t>シュツジョウビ</t>
    </rPh>
    <phoneticPr fontId="2"/>
  </si>
  <si>
    <t>namihaya2020@tdsystem.co.jp</t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</si>
  <si>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</si>
  <si>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</si>
  <si>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チーム
ＩＤ</t>
    <phoneticPr fontId="6"/>
  </si>
  <si>
    <t>チーム
略称</t>
    <rPh sb="4" eb="6">
      <t>リャクショウ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</si>
  <si>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</si>
  <si>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</si>
  <si>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</si>
  <si>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</si>
  <si>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責任者名（氏名）</t>
    <rPh sb="0" eb="3">
      <t>セキニンシャ</t>
    </rPh>
    <rPh sb="3" eb="4">
      <t>メイ</t>
    </rPh>
    <rPh sb="5" eb="6">
      <t>シ</t>
    </rPh>
    <rPh sb="6" eb="7">
      <t>ナ</t>
    </rPh>
    <phoneticPr fontId="6"/>
  </si>
  <si>
    <t>申込数</t>
    <rPh sb="0" eb="2">
      <t>モウシコミ</t>
    </rPh>
    <rPh sb="2" eb="3">
      <t>スウ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</si>
  <si>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</si>
  <si>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</si>
  <si>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</si>
  <si>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</si>
  <si>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</si>
  <si>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</si>
  <si>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</si>
  <si>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申込金額</t>
    <rPh sb="0" eb="2">
      <t>モウシコミ</t>
    </rPh>
    <rPh sb="2" eb="4">
      <t>キンガク</t>
    </rPh>
    <phoneticPr fontId="6"/>
  </si>
  <si>
    <t>個人
種目</t>
    <rPh sb="0" eb="2">
      <t>コジン</t>
    </rPh>
    <rPh sb="3" eb="5">
      <t>シュモク</t>
    </rPh>
    <phoneticPr fontId="6"/>
  </si>
  <si>
    <t>１，５００円</t>
    <rPh sb="5" eb="6">
      <t>エン</t>
    </rPh>
    <phoneticPr fontId="6"/>
  </si>
  <si>
    <t>×</t>
    <phoneticPr fontId="6"/>
  </si>
  <si>
    <t>＝</t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</si>
  <si>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</si>
  <si>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</si>
  <si>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　※チームで申し込みの場合はID+チーム名。個人で申し込みの場合は選手名で振り込んでください</t>
    <phoneticPr fontId="6"/>
  </si>
  <si>
    <t>　※振り込み手数料はチーム負担となります</t>
    <rPh sb="2" eb="3">
      <t>フ</t>
    </rPh>
    <rPh sb="4" eb="5">
      <t>コ</t>
    </rPh>
    <rPh sb="6" eb="9">
      <t>テスウリョウ</t>
    </rPh>
    <rPh sb="13" eb="15">
      <t>フタン</t>
    </rPh>
    <phoneticPr fontId="6"/>
  </si>
  <si>
    <t>振り込み日</t>
    <rPh sb="0" eb="1">
      <t>フ</t>
    </rPh>
    <rPh sb="2" eb="3">
      <t>コ</t>
    </rPh>
    <rPh sb="4" eb="5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</si>
  <si>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</si>
  <si>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</si>
  <si>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</si>
  <si>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振込金額</t>
    <rPh sb="0" eb="2">
      <t>フリコミ</t>
    </rPh>
    <rPh sb="2" eb="4">
      <t>キンガク</t>
    </rPh>
    <phoneticPr fontId="6"/>
  </si>
  <si>
    <t>振込名義名</t>
    <rPh sb="0" eb="2">
      <t>フリコミ</t>
    </rPh>
    <rPh sb="2" eb="4">
      <t>メイギ</t>
    </rPh>
    <rPh sb="4" eb="5">
      <t>メイ</t>
    </rPh>
    <phoneticPr fontId="6"/>
  </si>
  <si>
    <t>振込先：大阪シティ信用金庫　普通　８１３１３９８　なみはやマスターズ水泳大会</t>
    <rPh sb="0" eb="3">
      <t>フリコミサキ</t>
    </rPh>
    <rPh sb="4" eb="6">
      <t>オオサカ</t>
    </rPh>
    <rPh sb="9" eb="11">
      <t>シンヨウ</t>
    </rPh>
    <rPh sb="11" eb="13">
      <t>キンコ</t>
    </rPh>
    <rPh sb="14" eb="16">
      <t>フツウ</t>
    </rPh>
    <rPh sb="34" eb="36">
      <t>スイエイ</t>
    </rPh>
    <rPh sb="36" eb="38">
      <t>タイカイ</t>
    </rPh>
    <phoneticPr fontId="6"/>
  </si>
  <si>
    <t>なみはやマスターズ公認記録会    個人種目申込書</t>
    <rPh sb="9" eb="11">
      <t>コウニン</t>
    </rPh>
    <rPh sb="11" eb="13">
      <t>キロク</t>
    </rPh>
    <rPh sb="13" eb="14">
      <t>カイ</t>
    </rPh>
    <phoneticPr fontId="6"/>
  </si>
  <si>
    <t>＊登録者シールを貼ってください</t>
    <rPh sb="1" eb="4">
      <t>トウロクシャ</t>
    </rPh>
    <rPh sb="8" eb="9">
      <t>ハ</t>
    </rPh>
    <phoneticPr fontId="28"/>
  </si>
  <si>
    <t>＊大会当日緊急時の連絡先</t>
    <rPh sb="1" eb="3">
      <t>タイカイ</t>
    </rPh>
    <rPh sb="3" eb="5">
      <t>トウジツ</t>
    </rPh>
    <rPh sb="5" eb="7">
      <t>キンキュウ</t>
    </rPh>
    <rPh sb="7" eb="8">
      <t>ジ</t>
    </rPh>
    <rPh sb="9" eb="11">
      <t>レンラク</t>
    </rPh>
    <rPh sb="11" eb="12">
      <t>サキ</t>
    </rPh>
    <phoneticPr fontId="28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</si>
  <si>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28"/>
  </si>
  <si>
    <t>氏名（本人以外）</t>
    <rPh sb="0" eb="2">
      <t>シメイ</t>
    </rPh>
    <rPh sb="3" eb="5">
      <t>ホンニン</t>
    </rPh>
    <rPh sb="5" eb="7">
      <t>イガイ</t>
    </rPh>
    <phoneticPr fontId="28"/>
  </si>
  <si>
    <t>親　 族 ・ 責任者
その他　　　　　　</t>
    <rPh sb="0" eb="1">
      <t>オヤ</t>
    </rPh>
    <rPh sb="3" eb="4">
      <t>ゾク</t>
    </rPh>
    <rPh sb="7" eb="10">
      <t>セキニンシャ</t>
    </rPh>
    <rPh sb="13" eb="14">
      <t>タ</t>
    </rPh>
    <phoneticPr fontId="28"/>
  </si>
  <si>
    <t>組</t>
    <phoneticPr fontId="6"/>
  </si>
  <si>
    <t>レーン</t>
    <phoneticPr fontId="6"/>
  </si>
  <si>
    <t>【マスターズ登録者用】</t>
    <rPh sb="6" eb="10">
      <t>トウロクシャヨウ</t>
    </rPh>
    <phoneticPr fontId="2"/>
  </si>
  <si>
    <t>氏　　名</t>
    <rPh sb="0" eb="1">
      <t>シ</t>
    </rPh>
    <rPh sb="3" eb="4">
      <t>ナ</t>
    </rPh>
    <phoneticPr fontId="6"/>
  </si>
  <si>
    <t>個人ID番号</t>
    <rPh sb="0" eb="2">
      <t>コジン</t>
    </rPh>
    <rPh sb="4" eb="6">
      <t>バンゴウ</t>
    </rPh>
    <phoneticPr fontId="6"/>
  </si>
  <si>
    <t>暦年齢</t>
    <rPh sb="0" eb="1">
      <t>コヨミ</t>
    </rPh>
    <rPh sb="1" eb="3">
      <t>ネンレイ</t>
    </rPh>
    <phoneticPr fontId="6"/>
  </si>
  <si>
    <t>種目①</t>
    <rPh sb="0" eb="2">
      <t>シュモク</t>
    </rPh>
    <phoneticPr fontId="6"/>
  </si>
  <si>
    <t>種目②</t>
    <rPh sb="0" eb="2">
      <t>シュモク</t>
    </rPh>
    <phoneticPr fontId="6"/>
  </si>
  <si>
    <t>参加する回</t>
    <rPh sb="0" eb="2">
      <t>サンカ</t>
    </rPh>
    <rPh sb="4" eb="5">
      <t>カイ</t>
    </rPh>
    <phoneticPr fontId="2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</si>
  <si>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</si>
  <si>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>第１回(午前)</t>
  </si>
  <si>
    <t>第３回(午前)</t>
  </si>
  <si>
    <t>第５回(午前)</t>
  </si>
  <si>
    <t>第７回(午前)</t>
  </si>
  <si>
    <t>第９回(午前)</t>
  </si>
  <si>
    <t>第11回(午前)</t>
  </si>
  <si>
    <t>第２回(午後)</t>
    <rPh sb="4" eb="6">
      <t>ゴゴ</t>
    </rPh>
    <phoneticPr fontId="2"/>
  </si>
  <si>
    <t>第４回(午後)</t>
    <rPh sb="4" eb="6">
      <t>ゴゴ</t>
    </rPh>
    <phoneticPr fontId="2"/>
  </si>
  <si>
    <t>第６回(午後)</t>
    <rPh sb="4" eb="6">
      <t>ゴゴ</t>
    </rPh>
    <phoneticPr fontId="2"/>
  </si>
  <si>
    <t>第８回(午後)</t>
    <rPh sb="4" eb="6">
      <t>ゴゴ</t>
    </rPh>
    <phoneticPr fontId="2"/>
  </si>
  <si>
    <t>第10回(午後)</t>
    <rPh sb="5" eb="7">
      <t>ゴゴ</t>
    </rPh>
    <phoneticPr fontId="2"/>
  </si>
  <si>
    <t>第12回(午後)</t>
    <rPh sb="5" eb="7">
      <t>ゴゴ</t>
    </rPh>
    <phoneticPr fontId="2"/>
  </si>
  <si>
    <t xml:space="preserve"> 住　所</t>
    <rPh sb="1" eb="2">
      <t>ジュウ</t>
    </rPh>
    <rPh sb="3" eb="4">
      <t>ショ</t>
    </rPh>
    <phoneticPr fontId="6"/>
  </si>
  <si>
    <t>種目数</t>
    <rPh sb="0" eb="3">
      <t>シュモクスウ</t>
    </rPh>
    <phoneticPr fontId="2"/>
  </si>
  <si>
    <t>円</t>
    <rPh sb="0" eb="1">
      <t>エン</t>
    </rPh>
    <phoneticPr fontId="2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</si>
  <si>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</si>
  <si>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</si>
  <si>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</si>
  <si>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</si>
  <si>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※期日（参加日）</t>
    <rPh sb="1" eb="3">
      <t>キジツ</t>
    </rPh>
    <rPh sb="4" eb="6">
      <t>サンカ</t>
    </rPh>
    <rPh sb="6" eb="7">
      <t>ヒ</t>
    </rPh>
    <phoneticPr fontId="6"/>
  </si>
  <si>
    <t>2020年度のシールを貼ってください。</t>
    <phoneticPr fontId="2"/>
  </si>
  <si>
    <t>＜登録者シール貼付位置＞
個人ＩＤ・所属・氏名・性別・年齢が記載された</t>
    <phoneticPr fontId="2"/>
  </si>
  <si>
    <t>＊参加種目</t>
    <rPh sb="1" eb="5">
      <t>サンカシュモク</t>
    </rPh>
    <phoneticPr fontId="28"/>
  </si>
  <si>
    <t>備考</t>
    <rPh sb="0" eb="2">
      <t>ビコウ</t>
    </rPh>
    <phoneticPr fontId="2"/>
  </si>
  <si>
    <r>
      <t>備考　</t>
    </r>
    <r>
      <rPr>
        <b/>
        <sz val="11"/>
        <color theme="0"/>
        <rFont val="ＭＳ ゴシック"/>
        <family val="3"/>
        <charset val="128"/>
      </rPr>
      <t>※連絡事項がございましたら本欄に入力してください。</t>
    </r>
    <rPh sb="0" eb="2">
      <t>ビコウ</t>
    </rPh>
    <rPh sb="4" eb="8">
      <t>レンラクジコウ</t>
    </rPh>
    <rPh sb="16" eb="18">
      <t>ホンラン</t>
    </rPh>
    <rPh sb="19" eb="21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</si>
</sst>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100]0.00;0&quot;:&quot;00.00"/>
    <numFmt numFmtId="177" formatCode="&quot; &quot;@"/>
    <numFmt numFmtId="178" formatCode="yyyy&quot;年&quot;m&quot;月&quot;d&quot;日(&quot;aaa&quot;)&quot;"/>
    <numFmt numFmtId="179" formatCode="[$-F800]dddd\,\ mmmm\ dd\,\ yyyy"/>
    <numFmt numFmtId="180" formatCode="[&lt;100]&quot;  : &quot;0\ .\ 00;0&quot; : &quot;00\ .\ 00"/>
  </numFmts>
  <fonts count="4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34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1" fontId="0" fillId="0" borderId="4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" fillId="0" borderId="12" xfId="0" applyFont="1" applyFill="1" applyBorder="1" applyProtection="1">
      <alignment vertical="center"/>
    </xf>
    <xf numFmtId="0" fontId="0" fillId="0" borderId="12" xfId="0" applyFont="1" applyFill="1" applyBorder="1" applyProtection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56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0" fillId="0" borderId="0" xfId="0" applyNumberFormat="1">
      <alignment vertical="center"/>
    </xf>
    <xf numFmtId="0" fontId="15" fillId="0" borderId="0" xfId="3" applyFont="1" applyProtection="1">
      <alignment vertical="center"/>
    </xf>
    <xf numFmtId="0" fontId="16" fillId="0" borderId="0" xfId="3" applyFont="1" applyProtection="1">
      <alignment vertical="center"/>
    </xf>
    <xf numFmtId="0" fontId="17" fillId="0" borderId="0" xfId="3" applyFont="1" applyProtection="1">
      <alignment vertical="center"/>
    </xf>
    <xf numFmtId="0" fontId="16" fillId="0" borderId="7" xfId="3" applyFont="1" applyBorder="1" applyProtection="1">
      <alignment vertical="center"/>
    </xf>
    <xf numFmtId="0" fontId="17" fillId="0" borderId="6" xfId="3" applyFont="1" applyBorder="1" applyProtection="1">
      <alignment vertical="center"/>
    </xf>
    <xf numFmtId="0" fontId="19" fillId="5" borderId="7" xfId="3" applyFont="1" applyFill="1" applyBorder="1" applyAlignment="1" applyProtection="1">
      <alignment horizontal="left" vertical="center"/>
    </xf>
    <xf numFmtId="0" fontId="19" fillId="5" borderId="6" xfId="3" applyFont="1" applyFill="1" applyBorder="1" applyAlignment="1" applyProtection="1">
      <alignment horizontal="left" vertical="center"/>
    </xf>
    <xf numFmtId="0" fontId="19" fillId="5" borderId="8" xfId="3" applyFont="1" applyFill="1" applyBorder="1" applyAlignment="1" applyProtection="1">
      <alignment horizontal="left" vertical="center"/>
    </xf>
    <xf numFmtId="0" fontId="20" fillId="0" borderId="6" xfId="3" applyFont="1" applyBorder="1" applyAlignment="1" applyProtection="1">
      <alignment vertical="center"/>
    </xf>
    <xf numFmtId="0" fontId="37" fillId="0" borderId="0" xfId="3" applyFont="1" applyProtection="1">
      <alignment vertical="center"/>
    </xf>
    <xf numFmtId="0" fontId="38" fillId="0" borderId="1" xfId="3" applyFont="1" applyBorder="1" applyProtection="1">
      <alignment vertical="center"/>
    </xf>
    <xf numFmtId="0" fontId="21" fillId="0" borderId="0" xfId="3" applyFont="1" applyAlignment="1" applyProtection="1"/>
    <xf numFmtId="0" fontId="18" fillId="0" borderId="6" xfId="3" applyFont="1" applyBorder="1" applyProtection="1">
      <alignment vertical="center"/>
    </xf>
    <xf numFmtId="0" fontId="18" fillId="0" borderId="8" xfId="3" applyFont="1" applyBorder="1" applyAlignment="1" applyProtection="1">
      <alignment horizontal="right" vertical="center"/>
    </xf>
    <xf numFmtId="0" fontId="18" fillId="0" borderId="0" xfId="3" applyFont="1" applyProtection="1">
      <alignment vertical="center"/>
    </xf>
    <xf numFmtId="0" fontId="18" fillId="0" borderId="12" xfId="3" applyFont="1" applyBorder="1" applyAlignment="1" applyProtection="1">
      <alignment horizontal="right" vertical="center"/>
    </xf>
    <xf numFmtId="0" fontId="23" fillId="5" borderId="6" xfId="3" applyFont="1" applyFill="1" applyBorder="1" applyAlignment="1" applyProtection="1">
      <alignment horizontal="left" vertical="center"/>
    </xf>
    <xf numFmtId="0" fontId="18" fillId="0" borderId="7" xfId="3" applyFont="1" applyBorder="1" applyProtection="1">
      <alignment vertical="center"/>
    </xf>
    <xf numFmtId="0" fontId="19" fillId="5" borderId="10" xfId="3" applyFont="1" applyFill="1" applyBorder="1" applyAlignment="1" applyProtection="1">
      <alignment horizontal="left" vertical="center"/>
    </xf>
    <xf numFmtId="0" fontId="19" fillId="5" borderId="3" xfId="3" applyFont="1" applyFill="1" applyBorder="1" applyAlignment="1" applyProtection="1">
      <alignment horizontal="left" vertical="center"/>
    </xf>
    <xf numFmtId="0" fontId="23" fillId="5" borderId="3" xfId="3" applyFont="1" applyFill="1" applyBorder="1" applyAlignment="1" applyProtection="1">
      <alignment horizontal="left" vertical="center"/>
    </xf>
    <xf numFmtId="0" fontId="19" fillId="5" borderId="11" xfId="3" applyFont="1" applyFill="1" applyBorder="1" applyAlignment="1" applyProtection="1">
      <alignment horizontal="left" vertical="center"/>
    </xf>
    <xf numFmtId="0" fontId="24" fillId="0" borderId="2" xfId="3" applyFont="1" applyBorder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horizontal="left" vertical="center"/>
    </xf>
    <xf numFmtId="0" fontId="25" fillId="0" borderId="12" xfId="3" applyFont="1" applyBorder="1" applyAlignment="1" applyProtection="1">
      <alignment horizontal="left" vertical="center"/>
    </xf>
    <xf numFmtId="0" fontId="24" fillId="0" borderId="5" xfId="3" applyFont="1" applyBorder="1" applyAlignment="1" applyProtection="1">
      <alignment horizontal="left" vertical="center"/>
    </xf>
    <xf numFmtId="0" fontId="25" fillId="0" borderId="4" xfId="3" applyFont="1" applyBorder="1" applyAlignment="1" applyProtection="1">
      <alignment horizontal="left" vertical="center"/>
    </xf>
    <xf numFmtId="0" fontId="26" fillId="0" borderId="4" xfId="3" applyFont="1" applyBorder="1" applyAlignment="1" applyProtection="1">
      <alignment horizontal="left" vertical="center"/>
    </xf>
    <xf numFmtId="0" fontId="18" fillId="0" borderId="3" xfId="3" applyFont="1" applyBorder="1" applyProtection="1">
      <alignment vertical="center"/>
    </xf>
    <xf numFmtId="0" fontId="18" fillId="0" borderId="8" xfId="3" applyFont="1" applyBorder="1" applyAlignment="1" applyProtection="1">
      <alignment vertical="center"/>
    </xf>
    <xf numFmtId="0" fontId="13" fillId="0" borderId="0" xfId="3" applyProtection="1">
      <alignment vertical="center"/>
    </xf>
    <xf numFmtId="179" fontId="0" fillId="0" borderId="0" xfId="0" applyNumberFormat="1">
      <alignment vertical="center"/>
    </xf>
    <xf numFmtId="0" fontId="13" fillId="0" borderId="0" xfId="3" applyAlignment="1" applyProtection="1"/>
    <xf numFmtId="0" fontId="27" fillId="0" borderId="0" xfId="3" applyFont="1" applyAlignment="1" applyProtection="1">
      <alignment horizontal="center" vertical="center"/>
    </xf>
    <xf numFmtId="0" fontId="13" fillId="0" borderId="13" xfId="3" applyBorder="1" applyProtection="1">
      <alignment vertical="center"/>
    </xf>
    <xf numFmtId="0" fontId="13" fillId="0" borderId="14" xfId="3" applyBorder="1" applyProtection="1">
      <alignment vertical="center"/>
    </xf>
    <xf numFmtId="0" fontId="13" fillId="0" borderId="15" xfId="3" applyBorder="1" applyProtection="1">
      <alignment vertical="center"/>
    </xf>
    <xf numFmtId="0" fontId="13" fillId="0" borderId="18" xfId="3" applyBorder="1" applyProtection="1">
      <alignment vertical="center"/>
    </xf>
    <xf numFmtId="0" fontId="13" fillId="0" borderId="4" xfId="3" applyBorder="1" applyProtection="1">
      <alignment vertical="center"/>
    </xf>
    <xf numFmtId="0" fontId="13" fillId="0" borderId="19" xfId="3" applyBorder="1" applyProtection="1">
      <alignment vertical="center"/>
    </xf>
    <xf numFmtId="0" fontId="13" fillId="0" borderId="16" xfId="3" applyBorder="1" applyProtection="1">
      <alignment vertical="center"/>
    </xf>
    <xf numFmtId="0" fontId="13" fillId="0" borderId="17" xfId="3" applyBorder="1" applyProtection="1">
      <alignment vertical="center"/>
    </xf>
    <xf numFmtId="0" fontId="13" fillId="0" borderId="20" xfId="3" applyBorder="1" applyProtection="1">
      <alignment vertical="center"/>
    </xf>
    <xf numFmtId="0" fontId="13" fillId="0" borderId="21" xfId="3" applyBorder="1" applyProtection="1">
      <alignment vertical="center"/>
    </xf>
    <xf numFmtId="0" fontId="13" fillId="0" borderId="22" xfId="3" applyBorder="1" applyProtection="1">
      <alignment vertical="center"/>
    </xf>
    <xf numFmtId="0" fontId="29" fillId="0" borderId="0" xfId="3" applyFont="1" applyAlignment="1" applyProtection="1">
      <alignment horizontal="center" vertical="center" wrapText="1"/>
    </xf>
    <xf numFmtId="0" fontId="30" fillId="0" borderId="0" xfId="3" applyFont="1" applyAlignment="1" applyProtection="1">
      <alignment horizontal="left" vertical="center" wrapText="1"/>
    </xf>
    <xf numFmtId="0" fontId="31" fillId="0" borderId="0" xfId="3" applyFont="1" applyProtection="1">
      <alignment vertical="center"/>
    </xf>
    <xf numFmtId="0" fontId="32" fillId="0" borderId="0" xfId="3" applyFont="1" applyProtection="1">
      <alignment vertical="center"/>
    </xf>
    <xf numFmtId="0" fontId="34" fillId="0" borderId="0" xfId="3" applyFont="1" applyAlignment="1" applyProtection="1"/>
    <xf numFmtId="0" fontId="32" fillId="0" borderId="0" xfId="3" applyFont="1" applyBorder="1" applyAlignment="1" applyProtection="1">
      <alignment vertical="center"/>
    </xf>
    <xf numFmtId="0" fontId="13" fillId="0" borderId="0" xfId="3" applyAlignment="1" applyProtection="1">
      <alignment horizontal="center"/>
    </xf>
    <xf numFmtId="0" fontId="11" fillId="0" borderId="0" xfId="3" applyFont="1" applyBorder="1" applyProtection="1">
      <alignment vertical="center"/>
    </xf>
    <xf numFmtId="0" fontId="11" fillId="0" borderId="0" xfId="3" applyFont="1" applyProtection="1">
      <alignment vertical="center"/>
    </xf>
    <xf numFmtId="0" fontId="11" fillId="0" borderId="0" xfId="3" applyFont="1" applyAlignment="1" applyProtection="1">
      <alignment horizontal="center" vertical="center"/>
    </xf>
    <xf numFmtId="0" fontId="11" fillId="0" borderId="0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27" fillId="0" borderId="0" xfId="3" applyFont="1" applyAlignment="1" applyProtection="1">
      <alignment vertical="center" wrapText="1"/>
    </xf>
    <xf numFmtId="0" fontId="14" fillId="0" borderId="0" xfId="3" applyFont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right" vertical="center"/>
    </xf>
    <xf numFmtId="0" fontId="17" fillId="0" borderId="0" xfId="3" applyNumberFormat="1" applyFont="1" applyProtection="1">
      <alignment vertical="center"/>
    </xf>
    <xf numFmtId="49" fontId="40" fillId="4" borderId="7" xfId="0" applyNumberFormat="1" applyFont="1" applyFill="1" applyBorder="1" applyAlignment="1" applyProtection="1">
      <alignment horizontal="center" vertical="center"/>
      <protection locked="0"/>
    </xf>
    <xf numFmtId="49" fontId="40" fillId="4" borderId="6" xfId="0" applyNumberFormat="1" applyFont="1" applyFill="1" applyBorder="1" applyAlignment="1" applyProtection="1">
      <alignment horizontal="center" vertical="center"/>
      <protection locked="0"/>
    </xf>
    <xf numFmtId="49" fontId="40" fillId="4" borderId="8" xfId="0" applyNumberFormat="1" applyFont="1" applyFill="1" applyBorder="1" applyAlignment="1" applyProtection="1">
      <alignment horizontal="center" vertical="center"/>
      <protection locked="0"/>
    </xf>
    <xf numFmtId="49" fontId="42" fillId="2" borderId="7" xfId="0" applyNumberFormat="1" applyFont="1" applyFill="1" applyBorder="1" applyAlignment="1" applyProtection="1">
      <alignment horizontal="center" vertical="center"/>
      <protection locked="0"/>
    </xf>
    <xf numFmtId="49" fontId="42" fillId="2" borderId="6" xfId="0" applyNumberFormat="1" applyFont="1" applyFill="1" applyBorder="1" applyAlignment="1" applyProtection="1">
      <alignment horizontal="center" vertical="center"/>
      <protection locked="0"/>
    </xf>
    <xf numFmtId="49" fontId="42" fillId="2" borderId="8" xfId="0" applyNumberFormat="1" applyFont="1" applyFill="1" applyBorder="1" applyAlignment="1" applyProtection="1">
      <alignment horizontal="center" vertical="center"/>
      <protection locked="0"/>
    </xf>
    <xf numFmtId="0" fontId="41" fillId="2" borderId="10" xfId="0" applyFont="1" applyFill="1" applyBorder="1" applyAlignment="1" applyProtection="1">
      <alignment horizontal="center" vertical="center" shrinkToFit="1"/>
      <protection locked="0"/>
    </xf>
    <xf numFmtId="0" fontId="41" fillId="2" borderId="3" xfId="0" applyFont="1" applyFill="1" applyBorder="1" applyAlignment="1" applyProtection="1">
      <alignment horizontal="center" vertical="center" shrinkToFit="1"/>
      <protection locked="0"/>
    </xf>
    <xf numFmtId="0" fontId="41" fillId="2" borderId="11" xfId="0" applyFont="1" applyFill="1" applyBorder="1" applyAlignment="1" applyProtection="1">
      <alignment horizontal="center" vertical="center" shrinkToFit="1"/>
      <protection locked="0"/>
    </xf>
    <xf numFmtId="0" fontId="41" fillId="2" borderId="5" xfId="0" applyFont="1" applyFill="1" applyBorder="1" applyAlignment="1" applyProtection="1">
      <alignment horizontal="center" vertical="center" shrinkToFit="1"/>
      <protection locked="0"/>
    </xf>
    <xf numFmtId="0" fontId="41" fillId="2" borderId="4" xfId="0" applyFont="1" applyFill="1" applyBorder="1" applyAlignment="1" applyProtection="1">
      <alignment horizontal="center" vertical="center" shrinkToFit="1"/>
      <protection locked="0"/>
    </xf>
    <xf numFmtId="0" fontId="41" fillId="2" borderId="9" xfId="0" applyFont="1" applyFill="1" applyBorder="1" applyAlignment="1" applyProtection="1">
      <alignment horizontal="center" vertical="center" shrinkToFit="1"/>
      <protection locked="0"/>
    </xf>
    <xf numFmtId="0" fontId="43" fillId="2" borderId="6" xfId="3" applyFont="1" applyFill="1" applyBorder="1" applyAlignment="1" applyProtection="1">
      <alignment horizontal="left" vertical="center"/>
      <protection locked="0"/>
    </xf>
    <xf numFmtId="0" fontId="43" fillId="2" borderId="8" xfId="3" applyFont="1" applyFill="1" applyBorder="1" applyAlignment="1" applyProtection="1">
      <alignment horizontal="left" vertical="center"/>
      <protection locked="0"/>
    </xf>
    <xf numFmtId="0" fontId="36" fillId="2" borderId="6" xfId="3" applyFont="1" applyFill="1" applyBorder="1" applyAlignment="1" applyProtection="1">
      <alignment horizontal="left" vertical="center"/>
      <protection locked="0"/>
    </xf>
    <xf numFmtId="0" fontId="36" fillId="2" borderId="23" xfId="3" applyFont="1" applyFill="1" applyBorder="1" applyAlignment="1" applyProtection="1">
      <alignment horizontal="left" vertical="center"/>
      <protection locked="0"/>
    </xf>
    <xf numFmtId="0" fontId="22" fillId="5" borderId="7" xfId="3" applyFont="1" applyFill="1" applyBorder="1" applyAlignment="1" applyProtection="1">
      <alignment horizontal="center" vertical="center"/>
    </xf>
    <xf numFmtId="0" fontId="22" fillId="5" borderId="6" xfId="3" applyFont="1" applyFill="1" applyBorder="1" applyAlignment="1" applyProtection="1">
      <alignment horizontal="center" vertical="center"/>
    </xf>
    <xf numFmtId="0" fontId="22" fillId="5" borderId="8" xfId="3" applyFont="1" applyFill="1" applyBorder="1" applyAlignment="1" applyProtection="1">
      <alignment horizontal="center" vertical="center"/>
    </xf>
    <xf numFmtId="49" fontId="39" fillId="2" borderId="7" xfId="3" applyNumberFormat="1" applyFont="1" applyFill="1" applyBorder="1" applyAlignment="1" applyProtection="1">
      <alignment horizontal="center" vertical="center"/>
      <protection locked="0"/>
    </xf>
    <xf numFmtId="49" fontId="39" fillId="2" borderId="6" xfId="3" applyNumberFormat="1" applyFont="1" applyFill="1" applyBorder="1" applyAlignment="1" applyProtection="1">
      <alignment horizontal="center" vertical="center"/>
      <protection locked="0"/>
    </xf>
    <xf numFmtId="49" fontId="39" fillId="2" borderId="8" xfId="3" applyNumberFormat="1" applyFont="1" applyFill="1" applyBorder="1" applyAlignment="1" applyProtection="1">
      <alignment horizontal="center" vertical="center"/>
      <protection locked="0"/>
    </xf>
    <xf numFmtId="0" fontId="18" fillId="0" borderId="7" xfId="3" applyFont="1" applyFill="1" applyBorder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center" vertical="center"/>
    </xf>
    <xf numFmtId="0" fontId="18" fillId="0" borderId="8" xfId="3" applyFont="1" applyFill="1" applyBorder="1" applyAlignment="1" applyProtection="1">
      <alignment horizontal="center" vertical="center"/>
    </xf>
    <xf numFmtId="0" fontId="17" fillId="0" borderId="1" xfId="3" applyFont="1" applyFill="1" applyBorder="1" applyAlignment="1" applyProtection="1">
      <alignment horizontal="center" vertical="center"/>
    </xf>
    <xf numFmtId="176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177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9" fillId="2" borderId="7" xfId="3" applyFont="1" applyFill="1" applyBorder="1" applyAlignment="1" applyProtection="1">
      <alignment horizontal="center" vertical="center"/>
      <protection locked="0"/>
    </xf>
    <xf numFmtId="0" fontId="9" fillId="2" borderId="6" xfId="3" applyFont="1" applyFill="1" applyBorder="1" applyAlignment="1" applyProtection="1">
      <alignment horizontal="center" vertical="center"/>
      <protection locked="0"/>
    </xf>
    <xf numFmtId="0" fontId="9" fillId="2" borderId="8" xfId="3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 applyProtection="1">
      <alignment horizontal="center" vertical="center" shrinkToFit="1"/>
    </xf>
    <xf numFmtId="0" fontId="9" fillId="2" borderId="1" xfId="3" applyFont="1" applyFill="1" applyBorder="1" applyAlignment="1" applyProtection="1">
      <alignment horizontal="left" vertical="center" shrinkToFit="1"/>
      <protection locked="0"/>
    </xf>
    <xf numFmtId="0" fontId="36" fillId="0" borderId="7" xfId="3" applyFont="1" applyBorder="1" applyAlignment="1" applyProtection="1">
      <alignment horizontal="center" vertical="center"/>
    </xf>
    <xf numFmtId="0" fontId="36" fillId="0" borderId="6" xfId="3" applyFont="1" applyBorder="1" applyAlignment="1" applyProtection="1">
      <alignment horizontal="center" vertical="center"/>
    </xf>
    <xf numFmtId="0" fontId="36" fillId="0" borderId="7" xfId="3" applyFont="1" applyBorder="1" applyAlignment="1" applyProtection="1">
      <alignment horizontal="right" vertical="center"/>
    </xf>
    <xf numFmtId="0" fontId="36" fillId="0" borderId="6" xfId="3" applyFont="1" applyBorder="1" applyAlignment="1" applyProtection="1">
      <alignment horizontal="right" vertical="center"/>
    </xf>
    <xf numFmtId="0" fontId="18" fillId="0" borderId="7" xfId="3" applyFont="1" applyBorder="1" applyAlignment="1" applyProtection="1">
      <alignment horizontal="right" vertical="center"/>
    </xf>
    <xf numFmtId="0" fontId="18" fillId="0" borderId="6" xfId="3" applyFont="1" applyBorder="1" applyAlignment="1" applyProtection="1">
      <alignment horizontal="right" vertical="center"/>
    </xf>
    <xf numFmtId="0" fontId="18" fillId="0" borderId="10" xfId="3" applyFont="1" applyBorder="1" applyAlignment="1" applyProtection="1">
      <alignment horizontal="center" vertical="center"/>
    </xf>
    <xf numFmtId="0" fontId="18" fillId="0" borderId="3" xfId="3" applyFont="1" applyBorder="1" applyAlignment="1" applyProtection="1">
      <alignment horizontal="center" vertical="center"/>
    </xf>
    <xf numFmtId="0" fontId="18" fillId="0" borderId="11" xfId="3" applyFont="1" applyBorder="1" applyAlignment="1" applyProtection="1">
      <alignment horizontal="center" vertical="center"/>
    </xf>
    <xf numFmtId="0" fontId="18" fillId="0" borderId="2" xfId="3" applyFont="1" applyBorder="1" applyAlignment="1" applyProtection="1">
      <alignment horizontal="center" vertical="center"/>
    </xf>
    <xf numFmtId="0" fontId="18" fillId="0" borderId="0" xfId="3" applyFont="1" applyAlignment="1" applyProtection="1">
      <alignment horizontal="center" vertical="center"/>
    </xf>
    <xf numFmtId="0" fontId="18" fillId="0" borderId="12" xfId="3" applyFont="1" applyBorder="1" applyAlignment="1" applyProtection="1">
      <alignment horizontal="center" vertical="center"/>
    </xf>
    <xf numFmtId="0" fontId="18" fillId="0" borderId="5" xfId="3" applyFont="1" applyBorder="1" applyAlignment="1" applyProtection="1">
      <alignment horizontal="center" vertical="center"/>
    </xf>
    <xf numFmtId="0" fontId="18" fillId="0" borderId="4" xfId="3" applyFont="1" applyBorder="1" applyAlignment="1" applyProtection="1">
      <alignment horizontal="center" vertical="center"/>
    </xf>
    <xf numFmtId="0" fontId="18" fillId="0" borderId="9" xfId="3" applyFont="1" applyBorder="1" applyAlignment="1" applyProtection="1">
      <alignment horizontal="center" vertical="center"/>
    </xf>
    <xf numFmtId="0" fontId="17" fillId="0" borderId="1" xfId="3" applyFont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 shrinkToFit="1"/>
      <protection locked="0"/>
    </xf>
    <xf numFmtId="0" fontId="35" fillId="2" borderId="6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0" fontId="18" fillId="0" borderId="10" xfId="3" applyFont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 vertical="center" wrapText="1"/>
    </xf>
    <xf numFmtId="0" fontId="18" fillId="0" borderId="11" xfId="3" applyFont="1" applyBorder="1" applyAlignment="1" applyProtection="1">
      <alignment horizontal="center" vertical="center" wrapText="1"/>
    </xf>
    <xf numFmtId="0" fontId="18" fillId="0" borderId="5" xfId="3" applyFont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 vertical="center" wrapText="1"/>
    </xf>
    <xf numFmtId="0" fontId="18" fillId="0" borderId="9" xfId="3" applyFont="1" applyBorder="1" applyAlignment="1" applyProtection="1">
      <alignment horizontal="center" vertical="center" wrapText="1"/>
    </xf>
    <xf numFmtId="49" fontId="40" fillId="2" borderId="10" xfId="0" applyNumberFormat="1" applyFont="1" applyFill="1" applyBorder="1" applyAlignment="1" applyProtection="1">
      <alignment horizontal="center" vertical="center"/>
      <protection locked="0"/>
    </xf>
    <xf numFmtId="49" fontId="40" fillId="2" borderId="3" xfId="0" applyNumberFormat="1" applyFont="1" applyFill="1" applyBorder="1" applyAlignment="1" applyProtection="1">
      <alignment horizontal="center" vertical="center"/>
      <protection locked="0"/>
    </xf>
    <xf numFmtId="49" fontId="40" fillId="2" borderId="11" xfId="0" applyNumberFormat="1" applyFont="1" applyFill="1" applyBorder="1" applyAlignment="1" applyProtection="1">
      <alignment horizontal="center" vertical="center"/>
      <protection locked="0"/>
    </xf>
    <xf numFmtId="49" fontId="40" fillId="2" borderId="5" xfId="0" applyNumberFormat="1" applyFont="1" applyFill="1" applyBorder="1" applyAlignment="1" applyProtection="1">
      <alignment horizontal="center" vertical="center"/>
      <protection locked="0"/>
    </xf>
    <xf numFmtId="49" fontId="40" fillId="2" borderId="4" xfId="0" applyNumberFormat="1" applyFont="1" applyFill="1" applyBorder="1" applyAlignment="1" applyProtection="1">
      <alignment horizontal="center" vertical="center"/>
      <protection locked="0"/>
    </xf>
    <xf numFmtId="49" fontId="40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7" xfId="3" applyFont="1" applyBorder="1" applyAlignment="1" applyProtection="1">
      <alignment horizontal="center" vertical="center"/>
    </xf>
    <xf numFmtId="0" fontId="15" fillId="0" borderId="6" xfId="3" applyFont="1" applyBorder="1" applyAlignment="1" applyProtection="1">
      <alignment horizontal="center" vertical="center"/>
    </xf>
    <xf numFmtId="0" fontId="15" fillId="0" borderId="8" xfId="3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right" vertical="center"/>
    </xf>
    <xf numFmtId="0" fontId="18" fillId="0" borderId="1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 shrinkToFit="1"/>
    </xf>
    <xf numFmtId="0" fontId="18" fillId="0" borderId="6" xfId="3" applyFont="1" applyBorder="1" applyAlignment="1" applyProtection="1">
      <alignment horizontal="center" vertical="center" shrinkToFit="1"/>
    </xf>
    <xf numFmtId="0" fontId="18" fillId="0" borderId="8" xfId="3" applyFont="1" applyBorder="1" applyAlignment="1" applyProtection="1">
      <alignment horizontal="center" vertical="center" shrinkToFit="1"/>
    </xf>
    <xf numFmtId="49" fontId="9" fillId="2" borderId="7" xfId="3" applyNumberFormat="1" applyFont="1" applyFill="1" applyBorder="1" applyAlignment="1" applyProtection="1">
      <alignment horizontal="center" vertical="center"/>
      <protection locked="0"/>
    </xf>
    <xf numFmtId="49" fontId="9" fillId="2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7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right" vertical="center"/>
    </xf>
    <xf numFmtId="0" fontId="20" fillId="0" borderId="7" xfId="3" applyFont="1" applyBorder="1" applyAlignment="1" applyProtection="1">
      <alignment horizontal="center" vertical="center"/>
    </xf>
    <xf numFmtId="0" fontId="20" fillId="0" borderId="6" xfId="3" applyFont="1" applyBorder="1" applyAlignment="1" applyProtection="1">
      <alignment horizontal="center" vertical="center"/>
    </xf>
    <xf numFmtId="0" fontId="20" fillId="0" borderId="8" xfId="3" applyFont="1" applyBorder="1" applyAlignment="1" applyProtection="1">
      <alignment horizontal="center" vertical="center"/>
    </xf>
    <xf numFmtId="0" fontId="14" fillId="0" borderId="0" xfId="3" applyFont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 wrapText="1"/>
    </xf>
    <xf numFmtId="178" fontId="4" fillId="2" borderId="6" xfId="0" applyNumberFormat="1" applyFont="1" applyFill="1" applyBorder="1" applyAlignment="1" applyProtection="1">
      <alignment horizontal="left" vertical="center"/>
      <protection locked="0"/>
    </xf>
    <xf numFmtId="178" fontId="4" fillId="2" borderId="8" xfId="0" applyNumberFormat="1" applyFont="1" applyFill="1" applyBorder="1" applyAlignment="1" applyProtection="1">
      <alignment horizontal="left" vertical="center"/>
      <protection locked="0"/>
    </xf>
    <xf numFmtId="0" fontId="33" fillId="0" borderId="10" xfId="3" applyFont="1" applyBorder="1" applyAlignment="1" applyProtection="1">
      <alignment horizontal="center" vertical="center"/>
    </xf>
    <xf numFmtId="0" fontId="33" fillId="0" borderId="3" xfId="3" applyFont="1" applyBorder="1" applyAlignment="1" applyProtection="1">
      <alignment horizontal="center" vertical="center"/>
    </xf>
    <xf numFmtId="0" fontId="33" fillId="0" borderId="11" xfId="3" applyFont="1" applyBorder="1" applyAlignment="1" applyProtection="1">
      <alignment horizontal="center" vertical="center"/>
    </xf>
    <xf numFmtId="0" fontId="33" fillId="0" borderId="5" xfId="3" applyFont="1" applyBorder="1" applyAlignment="1" applyProtection="1">
      <alignment horizontal="center" vertical="center"/>
    </xf>
    <xf numFmtId="0" fontId="33" fillId="0" borderId="4" xfId="3" applyFont="1" applyBorder="1" applyAlignment="1" applyProtection="1">
      <alignment horizontal="center" vertical="center"/>
    </xf>
    <xf numFmtId="0" fontId="33" fillId="0" borderId="9" xfId="3" applyFont="1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/>
    </xf>
    <xf numFmtId="0" fontId="13" fillId="0" borderId="3" xfId="3" applyBorder="1" applyAlignment="1" applyProtection="1">
      <alignment horizontal="center"/>
    </xf>
    <xf numFmtId="0" fontId="13" fillId="0" borderId="11" xfId="3" applyBorder="1" applyAlignment="1" applyProtection="1">
      <alignment horizontal="center"/>
    </xf>
    <xf numFmtId="0" fontId="13" fillId="0" borderId="5" xfId="3" applyBorder="1" applyAlignment="1" applyProtection="1">
      <alignment horizontal="center"/>
    </xf>
    <xf numFmtId="0" fontId="13" fillId="0" borderId="4" xfId="3" applyBorder="1" applyAlignment="1" applyProtection="1">
      <alignment horizontal="center"/>
    </xf>
    <xf numFmtId="0" fontId="13" fillId="0" borderId="9" xfId="3" applyBorder="1" applyAlignment="1" applyProtection="1">
      <alignment horizontal="center"/>
    </xf>
    <xf numFmtId="0" fontId="44" fillId="0" borderId="0" xfId="3" applyFont="1" applyBorder="1" applyAlignment="1" applyProtection="1">
      <alignment horizontal="left" vertical="center"/>
    </xf>
    <xf numFmtId="178" fontId="46" fillId="0" borderId="0" xfId="0" applyNumberFormat="1" applyFont="1" applyFill="1" applyBorder="1" applyAlignment="1" applyProtection="1">
      <alignment horizontal="left" vertical="center"/>
    </xf>
    <xf numFmtId="178" fontId="41" fillId="0" borderId="0" xfId="0" applyNumberFormat="1" applyFont="1" applyFill="1" applyBorder="1" applyAlignment="1" applyProtection="1">
      <alignment horizontal="left" vertical="center"/>
    </xf>
    <xf numFmtId="0" fontId="32" fillId="0" borderId="10" xfId="3" applyFont="1" applyBorder="1" applyAlignment="1" applyProtection="1">
      <alignment horizontal="center" vertical="center"/>
    </xf>
    <xf numFmtId="0" fontId="32" fillId="0" borderId="3" xfId="3" applyFont="1" applyBorder="1" applyAlignment="1" applyProtection="1">
      <alignment horizontal="center" vertical="center"/>
    </xf>
    <xf numFmtId="0" fontId="32" fillId="0" borderId="11" xfId="3" applyFont="1" applyBorder="1" applyAlignment="1" applyProtection="1">
      <alignment horizontal="center" vertical="center"/>
    </xf>
    <xf numFmtId="0" fontId="32" fillId="0" borderId="5" xfId="3" applyFont="1" applyBorder="1" applyAlignment="1" applyProtection="1">
      <alignment horizontal="center" vertical="center"/>
    </xf>
    <xf numFmtId="0" fontId="32" fillId="0" borderId="4" xfId="3" applyFont="1" applyBorder="1" applyAlignment="1" applyProtection="1">
      <alignment horizontal="center" vertical="center"/>
    </xf>
    <xf numFmtId="0" fontId="32" fillId="0" borderId="9" xfId="3" applyFont="1" applyBorder="1" applyAlignment="1" applyProtection="1">
      <alignment horizontal="center" vertical="center"/>
    </xf>
    <xf numFmtId="180" fontId="48" fillId="0" borderId="10" xfId="3" applyNumberFormat="1" applyFont="1" applyBorder="1" applyAlignment="1" applyProtection="1">
      <alignment horizontal="center" vertical="center" wrapText="1"/>
    </xf>
    <xf numFmtId="180" fontId="48" fillId="0" borderId="3" xfId="3" applyNumberFormat="1" applyFont="1" applyBorder="1" applyAlignment="1" applyProtection="1">
      <alignment horizontal="center" vertical="center" wrapText="1"/>
    </xf>
    <xf numFmtId="180" fontId="48" fillId="0" borderId="11" xfId="3" applyNumberFormat="1" applyFont="1" applyBorder="1" applyAlignment="1" applyProtection="1">
      <alignment horizontal="center" vertical="center" wrapText="1"/>
    </xf>
    <xf numFmtId="180" fontId="48" fillId="0" borderId="5" xfId="3" applyNumberFormat="1" applyFont="1" applyBorder="1" applyAlignment="1" applyProtection="1">
      <alignment horizontal="center" vertical="center" wrapText="1"/>
    </xf>
    <xf numFmtId="180" fontId="48" fillId="0" borderId="4" xfId="3" applyNumberFormat="1" applyFont="1" applyBorder="1" applyAlignment="1" applyProtection="1">
      <alignment horizontal="center" vertical="center" wrapText="1"/>
    </xf>
    <xf numFmtId="180" fontId="48" fillId="0" borderId="9" xfId="3" applyNumberFormat="1" applyFont="1" applyBorder="1" applyAlignment="1" applyProtection="1">
      <alignment horizontal="center" vertical="center" wrapText="1"/>
    </xf>
    <xf numFmtId="0" fontId="47" fillId="0" borderId="0" xfId="3" applyFont="1" applyBorder="1" applyAlignment="1" applyProtection="1">
      <alignment horizontal="right" vertical="center"/>
    </xf>
    <xf numFmtId="0" fontId="47" fillId="0" borderId="0" xfId="3" applyFont="1" applyBorder="1" applyAlignment="1" applyProtection="1">
      <alignment horizontal="left" vertical="center"/>
    </xf>
    <xf numFmtId="0" fontId="27" fillId="0" borderId="0" xfId="3" applyFont="1" applyAlignment="1" applyProtection="1">
      <alignment horizontal="center" vertical="center"/>
    </xf>
    <xf numFmtId="0" fontId="30" fillId="0" borderId="0" xfId="3" applyFont="1" applyAlignment="1" applyProtection="1">
      <alignment horizontal="left" vertical="center" wrapText="1"/>
    </xf>
    <xf numFmtId="0" fontId="30" fillId="0" borderId="21" xfId="3" applyFont="1" applyBorder="1" applyAlignment="1" applyProtection="1">
      <alignment horizontal="left" vertical="center" wrapText="1"/>
    </xf>
    <xf numFmtId="0" fontId="29" fillId="0" borderId="13" xfId="3" applyFont="1" applyBorder="1" applyAlignment="1" applyProtection="1">
      <alignment horizontal="center" vertical="center" wrapText="1"/>
    </xf>
    <xf numFmtId="0" fontId="29" fillId="0" borderId="14" xfId="3" applyFont="1" applyBorder="1" applyAlignment="1" applyProtection="1">
      <alignment horizontal="center" vertical="center" wrapText="1"/>
    </xf>
    <xf numFmtId="0" fontId="29" fillId="0" borderId="15" xfId="3" applyFont="1" applyBorder="1" applyAlignment="1" applyProtection="1">
      <alignment horizontal="center" vertical="center" wrapText="1"/>
    </xf>
    <xf numFmtId="0" fontId="29" fillId="0" borderId="16" xfId="3" applyFont="1" applyBorder="1" applyAlignment="1" applyProtection="1">
      <alignment horizontal="center" vertical="center" wrapText="1"/>
    </xf>
    <xf numFmtId="0" fontId="29" fillId="0" borderId="0" xfId="3" applyFont="1" applyBorder="1" applyAlignment="1" applyProtection="1">
      <alignment horizontal="center" vertical="center" wrapText="1"/>
    </xf>
    <xf numFmtId="0" fontId="29" fillId="0" borderId="17" xfId="3" applyFont="1" applyBorder="1" applyAlignment="1" applyProtection="1">
      <alignment horizontal="center" vertical="center" wrapText="1"/>
    </xf>
    <xf numFmtId="0" fontId="45" fillId="0" borderId="16" xfId="3" applyFont="1" applyBorder="1" applyAlignment="1" applyProtection="1">
      <alignment horizontal="center" vertical="center" wrapText="1"/>
    </xf>
    <xf numFmtId="0" fontId="45" fillId="0" borderId="0" xfId="3" applyFont="1" applyBorder="1" applyAlignment="1" applyProtection="1">
      <alignment horizontal="center" vertical="center" wrapText="1"/>
    </xf>
    <xf numFmtId="0" fontId="45" fillId="0" borderId="17" xfId="3" applyFont="1" applyBorder="1" applyAlignment="1" applyProtection="1">
      <alignment horizontal="center" vertical="center" wrapText="1"/>
    </xf>
    <xf numFmtId="0" fontId="29" fillId="0" borderId="20" xfId="3" applyFont="1" applyBorder="1" applyAlignment="1" applyProtection="1">
      <alignment horizontal="center" vertical="center" wrapText="1"/>
    </xf>
    <xf numFmtId="0" fontId="29" fillId="0" borderId="21" xfId="3" applyFont="1" applyBorder="1" applyAlignment="1" applyProtection="1">
      <alignment horizontal="center" vertical="center" wrapText="1"/>
    </xf>
    <xf numFmtId="0" fontId="29" fillId="0" borderId="22" xfId="3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7" xfId="3" applyFont="1" applyBorder="1" applyAlignment="1" applyProtection="1">
      <alignment horizontal="left" vertical="center" wrapText="1"/>
      <protection locked="0"/>
    </xf>
    <xf numFmtId="0" fontId="18" fillId="0" borderId="6" xfId="3" applyFont="1" applyBorder="1" applyAlignment="1" applyProtection="1">
      <alignment horizontal="left" vertical="center" wrapText="1"/>
      <protection locked="0"/>
    </xf>
    <xf numFmtId="0" fontId="18" fillId="0" borderId="8" xfId="3" applyFont="1" applyBorder="1" applyAlignment="1" applyProtection="1">
      <alignment horizontal="left" vertical="center" wrapText="1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5"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24</xdr:row>
      <xdr:rowOff>286423</xdr:rowOff>
    </xdr:from>
    <xdr:to>
      <xdr:col>23</xdr:col>
      <xdr:colOff>251012</xdr:colOff>
      <xdr:row>24</xdr:row>
      <xdr:rowOff>304354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2A9DB90-31BF-4BFA-B7A0-B69572AEA18A}"/>
            </a:ext>
          </a:extLst>
        </xdr:cNvPr>
        <xdr:cNvCxnSpPr/>
      </xdr:nvCxnSpPr>
      <xdr:spPr bwMode="auto">
        <a:xfrm flipV="1">
          <a:off x="53788" y="5134648"/>
          <a:ext cx="7026649" cy="1793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98611</xdr:colOff>
      <xdr:row>24</xdr:row>
      <xdr:rowOff>214705</xdr:rowOff>
    </xdr:from>
    <xdr:to>
      <xdr:col>15</xdr:col>
      <xdr:colOff>80683</xdr:colOff>
      <xdr:row>24</xdr:row>
      <xdr:rowOff>438823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92C3902-F086-4A6F-9FDC-6E6E6CAE6841}"/>
            </a:ext>
          </a:extLst>
        </xdr:cNvPr>
        <xdr:cNvSpPr/>
      </xdr:nvSpPr>
      <xdr:spPr bwMode="auto">
        <a:xfrm>
          <a:off x="2832286" y="5062930"/>
          <a:ext cx="1677522" cy="22411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200" b="1"/>
            <a:t>　き　　り　　と　　り</a:t>
          </a:r>
          <a:endParaRPr kumimoji="1" lang="ja-JP" altLang="en-US" sz="1100" b="1"/>
        </a:p>
      </xdr:txBody>
    </xdr:sp>
    <xdr:clientData/>
  </xdr:twoCellAnchor>
  <xdr:twoCellAnchor>
    <xdr:from>
      <xdr:col>18</xdr:col>
      <xdr:colOff>188595</xdr:colOff>
      <xdr:row>32</xdr:row>
      <xdr:rowOff>1905</xdr:rowOff>
    </xdr:from>
    <xdr:to>
      <xdr:col>23</xdr:col>
      <xdr:colOff>121920</xdr:colOff>
      <xdr:row>33</xdr:row>
      <xdr:rowOff>201930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308EF1BE-E5D4-4D26-8520-ED916FDCDA95}"/>
            </a:ext>
          </a:extLst>
        </xdr:cNvPr>
        <xdr:cNvSpPr/>
      </xdr:nvSpPr>
      <xdr:spPr>
        <a:xfrm>
          <a:off x="5446395" y="6659880"/>
          <a:ext cx="1504950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144065</xdr:colOff>
      <xdr:row>33</xdr:row>
      <xdr:rowOff>138112</xdr:rowOff>
    </xdr:from>
    <xdr:to>
      <xdr:col>22</xdr:col>
      <xdr:colOff>227409</xdr:colOff>
      <xdr:row>33</xdr:row>
      <xdr:rowOff>138112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D037832-C9F8-4B0D-96B4-F9A5CCEC0EB6}"/>
            </a:ext>
          </a:extLst>
        </xdr:cNvPr>
        <xdr:cNvCxnSpPr/>
      </xdr:nvCxnSpPr>
      <xdr:spPr>
        <a:xfrm>
          <a:off x="6030515" y="6929437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7</xdr:row>
      <xdr:rowOff>9525</xdr:rowOff>
    </xdr:from>
    <xdr:to>
      <xdr:col>23</xdr:col>
      <xdr:colOff>76200</xdr:colOff>
      <xdr:row>8</xdr:row>
      <xdr:rowOff>209550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D9E02FA-B8F8-4D14-98CB-1400668194B4}"/>
            </a:ext>
          </a:extLst>
        </xdr:cNvPr>
        <xdr:cNvSpPr/>
      </xdr:nvSpPr>
      <xdr:spPr>
        <a:xfrm>
          <a:off x="5400675" y="1209675"/>
          <a:ext cx="1504950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144065</xdr:colOff>
      <xdr:row>8</xdr:row>
      <xdr:rowOff>138112</xdr:rowOff>
    </xdr:from>
    <xdr:to>
      <xdr:col>22</xdr:col>
      <xdr:colOff>227409</xdr:colOff>
      <xdr:row>8</xdr:row>
      <xdr:rowOff>138112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B41FEE1-B1CD-494B-9234-C6C36C1459A8}"/>
            </a:ext>
          </a:extLst>
        </xdr:cNvPr>
        <xdr:cNvCxnSpPr/>
      </xdr:nvCxnSpPr>
      <xdr:spPr>
        <a:xfrm>
          <a:off x="6030515" y="1471612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N57"/>
  <sheetViews>
    <sheetView tabSelected="1" zoomScaleNormal="100" zoomScalePageLayoutView="115" workbookViewId="0">
      <selection activeCell="E4" sqref="E4:AD4"/>
    </sheetView>
  </sheetViews>
  <sheetFormatPr defaultColWidth="3.5703125" defaultRowHeight="13.5" x14ac:dyDescent="0.15"/>
  <cols>
    <col min="1" max="1" width="3.5703125" style="61" customWidth="1"/>
    <col min="2" max="11" width="3.5703125" style="61"/>
    <col min="12" max="12" width="3.5703125" style="61" customWidth="1"/>
    <col min="13" max="31" width="3.5703125" style="61"/>
    <col min="32" max="32" width="3.5703125" style="61" customWidth="1"/>
    <col min="33" max="33" width="3.5703125" style="61"/>
    <col min="34" max="34" width="18.140625" style="61" hidden="1" customWidth="1"/>
    <col min="35" max="35" width="23.85546875" style="61" hidden="1" customWidth="1"/>
    <col min="36" max="36" width="11" style="61" hidden="1" customWidth="1"/>
    <col min="37" max="38" width="16.140625" style="61" hidden="1" customWidth="1"/>
    <col min="39" max="40" width="3.5703125" style="61" hidden="1" customWidth="1"/>
    <col min="41" max="41" width="0" style="61" hidden="1" customWidth="1"/>
    <col min="42" max="16384" width="3.5703125" style="61"/>
  </cols>
  <sheetData>
    <row r="1" spans="1:38" s="30" customFormat="1" ht="26.65" customHeight="1" x14ac:dyDescent="0.15">
      <c r="A1" s="182" t="str">
        <f>AH1&amp;"　申込書"</f>
        <v>なみはやマスターズ公認記録会２０２０　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H1" s="30" t="s">
        <v>67</v>
      </c>
    </row>
    <row r="2" spans="1:38" s="30" customFormat="1" ht="9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70" t="s">
        <v>113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1:38" s="32" customFormat="1" ht="15" customHeight="1" x14ac:dyDescent="0.15">
      <c r="A3" s="31" t="s">
        <v>72</v>
      </c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I3" s="32" t="s">
        <v>120</v>
      </c>
    </row>
    <row r="4" spans="1:38" s="32" customFormat="1" ht="27.75" customHeight="1" x14ac:dyDescent="0.15">
      <c r="A4" s="33"/>
      <c r="B4" s="34"/>
      <c r="C4" s="34"/>
      <c r="D4" s="28" t="s">
        <v>70</v>
      </c>
      <c r="E4" s="184" t="s">
        <v>120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/>
      <c r="AI4" s="27">
        <v>44053</v>
      </c>
      <c r="AJ4" s="26">
        <v>44043</v>
      </c>
      <c r="AK4" s="32" t="s">
        <v>121</v>
      </c>
      <c r="AL4" s="32" t="s">
        <v>127</v>
      </c>
    </row>
    <row r="5" spans="1:38" s="32" customFormat="1" ht="15" customHeight="1" x14ac:dyDescent="0.15">
      <c r="A5" s="31"/>
      <c r="AI5" s="27">
        <v>44079</v>
      </c>
      <c r="AJ5" s="26">
        <v>44064</v>
      </c>
      <c r="AK5" s="32" t="s">
        <v>122</v>
      </c>
      <c r="AL5" s="32" t="s">
        <v>128</v>
      </c>
    </row>
    <row r="6" spans="1:38" s="32" customFormat="1" ht="21.75" customHeight="1" x14ac:dyDescent="0.15">
      <c r="A6" s="35" t="s">
        <v>73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  <c r="AI6" s="27">
        <v>44087</v>
      </c>
      <c r="AJ6" s="26">
        <v>44071</v>
      </c>
      <c r="AK6" s="32" t="s">
        <v>123</v>
      </c>
      <c r="AL6" s="32" t="s">
        <v>129</v>
      </c>
    </row>
    <row r="7" spans="1:38" s="32" customFormat="1" ht="36.75" customHeight="1" x14ac:dyDescent="0.15">
      <c r="A7" s="155" t="s">
        <v>74</v>
      </c>
      <c r="B7" s="143"/>
      <c r="C7" s="144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183" t="s">
        <v>75</v>
      </c>
      <c r="Q7" s="126"/>
      <c r="R7" s="127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H7" s="93" t="str">
        <f>ASC(D7)</f>
        <v/>
      </c>
      <c r="AI7" s="27">
        <v>44094</v>
      </c>
      <c r="AJ7" s="26">
        <v>44078</v>
      </c>
      <c r="AK7" s="32" t="s">
        <v>124</v>
      </c>
      <c r="AL7" s="32" t="s">
        <v>130</v>
      </c>
    </row>
    <row r="8" spans="1:38" s="32" customFormat="1" ht="30.75" customHeight="1" x14ac:dyDescent="0.15">
      <c r="A8" s="179" t="s">
        <v>133</v>
      </c>
      <c r="B8" s="180"/>
      <c r="C8" s="181"/>
      <c r="D8" s="38" t="s">
        <v>0</v>
      </c>
      <c r="E8" s="108"/>
      <c r="F8" s="108"/>
      <c r="G8" s="108"/>
      <c r="H8" s="109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7"/>
      <c r="AI8" s="27">
        <v>44121</v>
      </c>
      <c r="AJ8" s="26">
        <v>44106</v>
      </c>
      <c r="AK8" s="32" t="s">
        <v>125</v>
      </c>
      <c r="AL8" s="32" t="s">
        <v>131</v>
      </c>
    </row>
    <row r="9" spans="1:38" s="32" customFormat="1" ht="27.75" customHeight="1" x14ac:dyDescent="0.15">
      <c r="A9" s="125" t="s">
        <v>76</v>
      </c>
      <c r="B9" s="126"/>
      <c r="C9" s="127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145" t="s">
        <v>77</v>
      </c>
      <c r="Q9" s="146"/>
      <c r="R9" s="147"/>
      <c r="S9" s="94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  <c r="AI9" s="27">
        <v>44136</v>
      </c>
      <c r="AJ9" s="26">
        <v>44120</v>
      </c>
      <c r="AK9" s="32" t="s">
        <v>126</v>
      </c>
      <c r="AL9" s="32" t="s">
        <v>132</v>
      </c>
    </row>
    <row r="10" spans="1:38" s="32" customFormat="1" ht="27.75" customHeight="1" x14ac:dyDescent="0.15">
      <c r="A10" s="172" t="s">
        <v>78</v>
      </c>
      <c r="B10" s="173"/>
      <c r="C10" s="17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110" t="s">
        <v>79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</row>
    <row r="11" spans="1:38" s="32" customFormat="1" ht="15" customHeight="1" x14ac:dyDescent="0.15">
      <c r="A11" s="155" t="s">
        <v>80</v>
      </c>
      <c r="B11" s="156"/>
      <c r="C11" s="157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61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3"/>
    </row>
    <row r="12" spans="1:38" s="30" customFormat="1" ht="21" customHeight="1" x14ac:dyDescent="0.15">
      <c r="A12" s="158"/>
      <c r="B12" s="159"/>
      <c r="C12" s="160"/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64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  <c r="AE12" s="32"/>
      <c r="AF12" s="32"/>
      <c r="AG12" s="32"/>
      <c r="AH12" s="32"/>
      <c r="AK12" s="32"/>
      <c r="AL12" s="32"/>
    </row>
    <row r="13" spans="1:38" s="30" customFormat="1" ht="9.9499999999999993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K13" s="32"/>
      <c r="AL13" s="32"/>
    </row>
    <row r="14" spans="1:38" s="30" customFormat="1" ht="30" customHeight="1" x14ac:dyDescent="0.15">
      <c r="A14" s="171" t="s">
        <v>115</v>
      </c>
      <c r="B14" s="171"/>
      <c r="C14" s="171"/>
      <c r="D14" s="171"/>
      <c r="E14" s="171"/>
      <c r="F14" s="171"/>
      <c r="G14" s="131"/>
      <c r="H14" s="132"/>
      <c r="I14" s="132"/>
      <c r="J14" s="132"/>
      <c r="K14" s="132"/>
      <c r="L14" s="132"/>
      <c r="M14" s="132"/>
      <c r="N14" s="132"/>
      <c r="O14" s="132"/>
      <c r="P14" s="133"/>
      <c r="Q14" s="125" t="s">
        <v>49</v>
      </c>
      <c r="R14" s="126"/>
      <c r="S14" s="127"/>
      <c r="T14" s="128"/>
      <c r="U14" s="129"/>
      <c r="V14" s="129"/>
      <c r="W14" s="130"/>
      <c r="X14" s="125" t="s">
        <v>116</v>
      </c>
      <c r="Y14" s="126"/>
      <c r="Z14" s="127"/>
      <c r="AA14" s="131"/>
      <c r="AB14" s="132"/>
      <c r="AC14" s="132"/>
      <c r="AD14" s="133"/>
      <c r="AE14" s="32"/>
      <c r="AF14" s="32"/>
      <c r="AG14" s="32"/>
      <c r="AH14" s="32"/>
      <c r="AK14" s="32"/>
      <c r="AL14" s="32"/>
    </row>
    <row r="15" spans="1:38" s="30" customFormat="1" ht="17.25" customHeight="1" x14ac:dyDescent="0.15">
      <c r="A15" s="171" t="s">
        <v>114</v>
      </c>
      <c r="B15" s="171"/>
      <c r="C15" s="171"/>
      <c r="D15" s="171"/>
      <c r="E15" s="171"/>
      <c r="F15" s="171"/>
      <c r="G15" s="151" t="s">
        <v>1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 t="s">
        <v>2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32"/>
      <c r="AF15" s="32"/>
      <c r="AG15" s="32"/>
      <c r="AH15" s="32"/>
      <c r="AI15" s="30" t="s">
        <v>27</v>
      </c>
      <c r="AJ15" s="30" t="s">
        <v>134</v>
      </c>
      <c r="AK15" s="32"/>
      <c r="AL15" s="32"/>
    </row>
    <row r="16" spans="1:38" s="30" customFormat="1" ht="29.25" customHeight="1" x14ac:dyDescent="0.15">
      <c r="A16" s="171"/>
      <c r="B16" s="171"/>
      <c r="C16" s="171"/>
      <c r="D16" s="171"/>
      <c r="E16" s="171"/>
      <c r="F16" s="171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152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4"/>
      <c r="AE16" s="32"/>
      <c r="AF16" s="32"/>
      <c r="AG16" s="32"/>
      <c r="AH16" s="32"/>
      <c r="AI16" s="30" t="str">
        <f>TRIM(G16)&amp;"　"&amp;TRIM(S16)</f>
        <v>　</v>
      </c>
      <c r="AJ16" s="30">
        <f>COUNTA(M18:X19)</f>
        <v>0</v>
      </c>
      <c r="AK16" s="32"/>
      <c r="AL16" s="32"/>
    </row>
    <row r="17" spans="1:37" s="30" customFormat="1" ht="20.25" customHeight="1" x14ac:dyDescent="0.15">
      <c r="A17" s="116"/>
      <c r="B17" s="117"/>
      <c r="C17" s="117"/>
      <c r="D17" s="117"/>
      <c r="E17" s="117"/>
      <c r="F17" s="118"/>
      <c r="G17" s="119" t="s">
        <v>119</v>
      </c>
      <c r="H17" s="119"/>
      <c r="I17" s="119"/>
      <c r="J17" s="119"/>
      <c r="K17" s="119"/>
      <c r="L17" s="119"/>
      <c r="M17" s="119" t="s">
        <v>3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 t="s">
        <v>32</v>
      </c>
      <c r="Z17" s="119"/>
      <c r="AA17" s="119"/>
      <c r="AB17" s="119"/>
      <c r="AC17" s="119"/>
      <c r="AD17" s="119"/>
      <c r="AE17" s="32"/>
      <c r="AF17" s="32"/>
      <c r="AG17" s="32"/>
      <c r="AH17" s="39"/>
      <c r="AI17" s="40" t="str">
        <f>IF(E4=AI3,"出場日未選択",VLOOKUP(E4,AI4:AL9,3,0))</f>
        <v>出場日未選択</v>
      </c>
      <c r="AJ17" s="40" t="str">
        <f>IF(E4=AI3,"",VLOOKUP(E4,AI4:AL9,4,0))</f>
        <v/>
      </c>
    </row>
    <row r="18" spans="1:37" s="30" customFormat="1" ht="30" customHeight="1" x14ac:dyDescent="0.15">
      <c r="A18" s="116" t="s">
        <v>117</v>
      </c>
      <c r="B18" s="117"/>
      <c r="C18" s="117"/>
      <c r="D18" s="117"/>
      <c r="E18" s="117"/>
      <c r="F18" s="118"/>
      <c r="G18" s="121"/>
      <c r="H18" s="122"/>
      <c r="I18" s="122"/>
      <c r="J18" s="122"/>
      <c r="K18" s="122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0"/>
      <c r="Z18" s="120"/>
      <c r="AA18" s="120"/>
      <c r="AB18" s="120"/>
      <c r="AC18" s="120"/>
      <c r="AD18" s="120"/>
      <c r="AE18" s="32"/>
      <c r="AF18" s="32"/>
      <c r="AG18" s="32"/>
      <c r="AH18" s="30" t="str">
        <f>IF(M18="","",VLOOKUP(M18,$AI$40:$AJ$57,2,0)+AJ18)</f>
        <v/>
      </c>
      <c r="AI18" s="30" t="str">
        <f>IF(AH18="","",VALUE(LEFT(M18,3)))</f>
        <v/>
      </c>
      <c r="AJ18" s="30">
        <f>IF(G18=$AI$17,0,5)</f>
        <v>5</v>
      </c>
      <c r="AK18" s="30" t="str">
        <f>IF(Y18="","999:99.99"," "&amp;LEFT(RIGHT("  "&amp;TEXT(Y18,"0.00"),7),2)&amp;":"&amp;RIGHT(TEXT(Y18,"0.00"),5))</f>
        <v>999:99.99</v>
      </c>
    </row>
    <row r="19" spans="1:37" s="30" customFormat="1" ht="30" customHeight="1" x14ac:dyDescent="0.15">
      <c r="A19" s="116" t="s">
        <v>118</v>
      </c>
      <c r="B19" s="117"/>
      <c r="C19" s="117"/>
      <c r="D19" s="117"/>
      <c r="E19" s="117"/>
      <c r="F19" s="118"/>
      <c r="G19" s="121"/>
      <c r="H19" s="122"/>
      <c r="I19" s="122"/>
      <c r="J19" s="122"/>
      <c r="K19" s="122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0"/>
      <c r="Z19" s="120"/>
      <c r="AA19" s="120"/>
      <c r="AB19" s="120"/>
      <c r="AC19" s="120"/>
      <c r="AD19" s="120"/>
      <c r="AE19" s="32"/>
      <c r="AF19" s="32"/>
      <c r="AG19" s="32"/>
      <c r="AH19" s="30" t="str">
        <f>IF(M19="","",VLOOKUP(M19,$AI$40:$AJ$57,2,0)+AJ19)</f>
        <v/>
      </c>
      <c r="AI19" s="30" t="str">
        <f>IF(AH19="","",VALUE(LEFT(M19,3)))</f>
        <v/>
      </c>
      <c r="AJ19" s="30">
        <f>IF(G19=$AI$17,0,5)</f>
        <v>5</v>
      </c>
      <c r="AK19" s="30" t="str">
        <f>IF(Y19="","999:99.99"," "&amp;LEFT(RIGHT("  "&amp;TEXT(Y19,"0.00"),7),2)&amp;":"&amp;RIGHT(TEXT(Y19,"0.00"),5))</f>
        <v>999:99.99</v>
      </c>
    </row>
    <row r="20" spans="1:37" s="30" customFormat="1" ht="9.9499999999999993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7" s="30" customFormat="1" ht="21" customHeight="1" x14ac:dyDescent="0.15">
      <c r="A21" s="35" t="s">
        <v>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  <c r="AE21" s="41"/>
      <c r="AF21" s="41"/>
      <c r="AG21" s="41"/>
      <c r="AH21" s="41"/>
    </row>
    <row r="22" spans="1:37" s="30" customFormat="1" ht="30" customHeight="1" x14ac:dyDescent="0.15">
      <c r="A22" s="125"/>
      <c r="B22" s="126"/>
      <c r="C22" s="126"/>
      <c r="D22" s="126"/>
      <c r="E22" s="126"/>
      <c r="F22" s="127"/>
      <c r="G22" s="142" t="s">
        <v>82</v>
      </c>
      <c r="H22" s="143"/>
      <c r="I22" s="143"/>
      <c r="J22" s="143"/>
      <c r="K22" s="144"/>
      <c r="L22" s="143" t="s">
        <v>83</v>
      </c>
      <c r="M22" s="143"/>
      <c r="N22" s="143"/>
      <c r="O22" s="143"/>
      <c r="P22" s="143"/>
      <c r="Q22" s="142"/>
      <c r="R22" s="143"/>
      <c r="S22" s="143"/>
      <c r="T22" s="143"/>
      <c r="U22" s="144"/>
      <c r="V22" s="125" t="s">
        <v>84</v>
      </c>
      <c r="W22" s="126"/>
      <c r="X22" s="126"/>
      <c r="Y22" s="126"/>
      <c r="Z22" s="126"/>
      <c r="AA22" s="126"/>
      <c r="AB22" s="126"/>
      <c r="AC22" s="126"/>
      <c r="AD22" s="127"/>
      <c r="AE22" s="32"/>
      <c r="AF22" s="32"/>
      <c r="AG22" s="32"/>
      <c r="AH22" s="32"/>
    </row>
    <row r="23" spans="1:37" s="30" customFormat="1" ht="30" customHeight="1" x14ac:dyDescent="0.15">
      <c r="A23" s="125" t="s">
        <v>85</v>
      </c>
      <c r="B23" s="126"/>
      <c r="C23" s="126"/>
      <c r="D23" s="126"/>
      <c r="E23" s="126"/>
      <c r="F23" s="127"/>
      <c r="G23" s="136">
        <f>IF(T14="女子",1,0)</f>
        <v>0</v>
      </c>
      <c r="H23" s="137"/>
      <c r="I23" s="137"/>
      <c r="J23" s="42"/>
      <c r="K23" s="43" t="s">
        <v>86</v>
      </c>
      <c r="L23" s="136">
        <f>IF(T14="男子",1,0)</f>
        <v>0</v>
      </c>
      <c r="M23" s="137"/>
      <c r="N23" s="137"/>
      <c r="O23" s="42"/>
      <c r="P23" s="43" t="s">
        <v>86</v>
      </c>
      <c r="Q23" s="145"/>
      <c r="R23" s="146"/>
      <c r="S23" s="146"/>
      <c r="T23" s="146"/>
      <c r="U23" s="147"/>
      <c r="V23" s="138">
        <f>G23+L23</f>
        <v>0</v>
      </c>
      <c r="W23" s="139"/>
      <c r="X23" s="139"/>
      <c r="Y23" s="139"/>
      <c r="Z23" s="139"/>
      <c r="AA23" s="139"/>
      <c r="AB23" s="139"/>
      <c r="AC23" s="44"/>
      <c r="AD23" s="45" t="s">
        <v>86</v>
      </c>
      <c r="AE23" s="32"/>
      <c r="AF23" s="32"/>
      <c r="AG23" s="32"/>
      <c r="AH23" s="32"/>
    </row>
    <row r="24" spans="1:37" s="30" customFormat="1" ht="30" customHeight="1" x14ac:dyDescent="0.15">
      <c r="A24" s="125" t="s">
        <v>87</v>
      </c>
      <c r="B24" s="126"/>
      <c r="C24" s="126"/>
      <c r="D24" s="126"/>
      <c r="E24" s="126"/>
      <c r="F24" s="127"/>
      <c r="G24" s="136">
        <f>IF(T14="女子",AJ16,0)</f>
        <v>0</v>
      </c>
      <c r="H24" s="137"/>
      <c r="I24" s="137"/>
      <c r="J24" s="42"/>
      <c r="K24" s="43" t="s">
        <v>88</v>
      </c>
      <c r="L24" s="136">
        <f>IF(T14="男子",AJ16,0)</f>
        <v>0</v>
      </c>
      <c r="M24" s="137"/>
      <c r="N24" s="137"/>
      <c r="O24" s="42"/>
      <c r="P24" s="43" t="s">
        <v>88</v>
      </c>
      <c r="Q24" s="148"/>
      <c r="R24" s="149"/>
      <c r="S24" s="149"/>
      <c r="T24" s="149"/>
      <c r="U24" s="150"/>
      <c r="V24" s="138">
        <f>G24+L24</f>
        <v>0</v>
      </c>
      <c r="W24" s="139"/>
      <c r="X24" s="139"/>
      <c r="Y24" s="139"/>
      <c r="Z24" s="139"/>
      <c r="AA24" s="139"/>
      <c r="AB24" s="139"/>
      <c r="AC24" s="42"/>
      <c r="AD24" s="43" t="s">
        <v>88</v>
      </c>
      <c r="AE24" s="32"/>
      <c r="AF24" s="32"/>
      <c r="AG24" s="32"/>
      <c r="AH24" s="32"/>
    </row>
    <row r="25" spans="1:37" s="30" customFormat="1" ht="9.9499999999999993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7" s="32" customFormat="1" ht="24" customHeight="1" x14ac:dyDescent="0.15">
      <c r="A26" s="35" t="s">
        <v>89</v>
      </c>
      <c r="B26" s="36"/>
      <c r="C26" s="36"/>
      <c r="D26" s="36"/>
      <c r="E26" s="36"/>
      <c r="F26" s="4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</row>
    <row r="27" spans="1:37" s="32" customFormat="1" ht="30" customHeight="1" x14ac:dyDescent="0.15">
      <c r="A27" s="172" t="s">
        <v>90</v>
      </c>
      <c r="B27" s="173"/>
      <c r="C27" s="173"/>
      <c r="D27" s="173"/>
      <c r="E27" s="173"/>
      <c r="F27" s="174"/>
      <c r="G27" s="47"/>
      <c r="H27" s="42" t="s">
        <v>91</v>
      </c>
      <c r="I27" s="42"/>
      <c r="J27" s="42"/>
      <c r="K27" s="42"/>
      <c r="L27" s="42"/>
      <c r="M27" s="90" t="s">
        <v>92</v>
      </c>
      <c r="N27" s="42"/>
      <c r="O27" s="141">
        <f>V24</f>
        <v>0</v>
      </c>
      <c r="P27" s="141"/>
      <c r="Q27" s="141"/>
      <c r="R27" s="141"/>
      <c r="S27" s="42"/>
      <c r="T27" s="92" t="s">
        <v>88</v>
      </c>
      <c r="U27" s="91" t="s">
        <v>93</v>
      </c>
      <c r="V27" s="140" t="str">
        <f>DBCS(TEXT(1500*O27,"#,##0"))</f>
        <v>０</v>
      </c>
      <c r="W27" s="141"/>
      <c r="X27" s="141"/>
      <c r="Y27" s="141"/>
      <c r="Z27" s="141"/>
      <c r="AA27" s="141"/>
      <c r="AB27" s="141"/>
      <c r="AC27" s="141"/>
      <c r="AD27" s="43" t="s">
        <v>94</v>
      </c>
    </row>
    <row r="28" spans="1:37" s="32" customFormat="1" ht="9.9499999999999993" customHeight="1" x14ac:dyDescent="0.15"/>
    <row r="29" spans="1:37" s="32" customFormat="1" ht="21.75" customHeight="1" x14ac:dyDescent="0.15">
      <c r="A29" s="48" t="s">
        <v>95</v>
      </c>
      <c r="B29" s="49"/>
      <c r="C29" s="49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1"/>
    </row>
    <row r="30" spans="1:37" s="32" customFormat="1" ht="18.75" x14ac:dyDescent="0.15">
      <c r="A30" s="52" t="s">
        <v>96</v>
      </c>
      <c r="B30" s="53"/>
      <c r="C30" s="53"/>
      <c r="D30" s="53"/>
      <c r="E30" s="53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5"/>
    </row>
    <row r="31" spans="1:37" s="32" customFormat="1" ht="26.25" customHeight="1" x14ac:dyDescent="0.15">
      <c r="A31" s="56" t="s">
        <v>97</v>
      </c>
      <c r="B31" s="57"/>
      <c r="C31" s="57"/>
      <c r="D31" s="57"/>
      <c r="E31" s="57"/>
      <c r="F31" s="58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5"/>
    </row>
    <row r="32" spans="1:37" s="32" customFormat="1" ht="33.6" customHeight="1" x14ac:dyDescent="0.15">
      <c r="A32" s="172" t="s">
        <v>98</v>
      </c>
      <c r="B32" s="173"/>
      <c r="C32" s="173"/>
      <c r="D32" s="173"/>
      <c r="E32" s="175"/>
      <c r="F32" s="176"/>
      <c r="G32" s="176"/>
      <c r="H32" s="176"/>
      <c r="I32" s="59" t="s">
        <v>99</v>
      </c>
      <c r="J32" s="176"/>
      <c r="K32" s="176"/>
      <c r="L32" s="59" t="s">
        <v>100</v>
      </c>
      <c r="M32" s="176"/>
      <c r="N32" s="176"/>
      <c r="O32" s="59" t="s">
        <v>101</v>
      </c>
      <c r="P32" s="171" t="s">
        <v>102</v>
      </c>
      <c r="Q32" s="171"/>
      <c r="R32" s="171"/>
      <c r="S32" s="171"/>
      <c r="T32" s="171"/>
      <c r="U32" s="177" t="str">
        <f>V27</f>
        <v>０</v>
      </c>
      <c r="V32" s="178"/>
      <c r="W32" s="178"/>
      <c r="X32" s="178"/>
      <c r="Y32" s="178"/>
      <c r="Z32" s="178"/>
      <c r="AA32" s="178"/>
      <c r="AB32" s="178"/>
      <c r="AC32" s="178"/>
      <c r="AD32" s="60" t="s">
        <v>135</v>
      </c>
    </row>
    <row r="33" spans="1:36" s="41" customFormat="1" ht="31.9" customHeight="1" x14ac:dyDescent="0.15">
      <c r="A33" s="134" t="s">
        <v>103</v>
      </c>
      <c r="B33" s="134"/>
      <c r="C33" s="134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32"/>
      <c r="AF33" s="32"/>
      <c r="AG33" s="32"/>
      <c r="AH33" s="32"/>
    </row>
    <row r="34" spans="1:36" s="32" customFormat="1" ht="33.6" customHeight="1" x14ac:dyDescent="0.15">
      <c r="A34" s="167" t="s">
        <v>104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9"/>
    </row>
    <row r="35" spans="1:36" s="32" customFormat="1" ht="9.9499999999999993" customHeight="1" x14ac:dyDescent="0.15"/>
    <row r="36" spans="1:36" s="32" customFormat="1" ht="24" customHeight="1" x14ac:dyDescent="0.15">
      <c r="A36" s="35" t="s">
        <v>145</v>
      </c>
      <c r="B36" s="36"/>
      <c r="C36" s="36"/>
      <c r="D36" s="36"/>
      <c r="E36" s="36"/>
      <c r="F36" s="4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/>
    </row>
    <row r="37" spans="1:36" s="32" customFormat="1" ht="36.75" customHeight="1" x14ac:dyDescent="0.15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3"/>
    </row>
    <row r="38" spans="1:36" s="32" customFormat="1" ht="16.899999999999999" customHeight="1" x14ac:dyDescent="0.15"/>
    <row r="39" spans="1:36" s="32" customFormat="1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I39" s="14"/>
      <c r="AJ39" s="15"/>
    </row>
    <row r="40" spans="1:36" s="32" customForma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I40" s="16" t="s">
        <v>59</v>
      </c>
      <c r="AJ40" s="18">
        <v>1</v>
      </c>
    </row>
    <row r="41" spans="1:36" s="32" customFormat="1" x14ac:dyDescent="0.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I41" s="16" t="s">
        <v>54</v>
      </c>
      <c r="AJ41" s="17">
        <v>1</v>
      </c>
    </row>
    <row r="42" spans="1:36" s="32" customFormat="1" x14ac:dyDescent="0.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I42" s="16" t="s">
        <v>50</v>
      </c>
      <c r="AJ42" s="18">
        <v>1</v>
      </c>
    </row>
    <row r="43" spans="1:36" s="32" customFormat="1" x14ac:dyDescent="0.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I43" s="16" t="s">
        <v>63</v>
      </c>
      <c r="AJ43" s="18">
        <v>1</v>
      </c>
    </row>
    <row r="44" spans="1:36" s="32" customForma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I44" s="16" t="s">
        <v>62</v>
      </c>
      <c r="AJ44" s="17">
        <v>2</v>
      </c>
    </row>
    <row r="45" spans="1:36" s="32" customForma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16" t="s">
        <v>55</v>
      </c>
      <c r="AJ45" s="17">
        <v>2</v>
      </c>
    </row>
    <row r="46" spans="1:36" s="32" customForma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16" t="s">
        <v>51</v>
      </c>
      <c r="AJ46" s="17">
        <v>2</v>
      </c>
    </row>
    <row r="47" spans="1:36" s="32" customFormat="1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16" t="s">
        <v>64</v>
      </c>
      <c r="AJ47" s="17">
        <v>2</v>
      </c>
    </row>
    <row r="48" spans="1:36" s="32" customForma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16" t="s">
        <v>60</v>
      </c>
      <c r="AJ48" s="17">
        <v>3</v>
      </c>
    </row>
    <row r="49" spans="1:36" s="32" customFormat="1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16" t="s">
        <v>57</v>
      </c>
      <c r="AJ49" s="17">
        <v>3</v>
      </c>
    </row>
    <row r="50" spans="1:36" s="32" customFormat="1" x14ac:dyDescent="0.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16" t="s">
        <v>53</v>
      </c>
      <c r="AJ50" s="17">
        <v>3</v>
      </c>
    </row>
    <row r="51" spans="1:36" s="32" customFormat="1" x14ac:dyDescent="0.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16" t="s">
        <v>65</v>
      </c>
      <c r="AJ51" s="17">
        <v>3</v>
      </c>
    </row>
    <row r="52" spans="1:36" s="32" customFormat="1" x14ac:dyDescent="0.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16" t="s">
        <v>61</v>
      </c>
      <c r="AJ52" s="17">
        <v>4</v>
      </c>
    </row>
    <row r="53" spans="1:36" s="32" customFormat="1" x14ac:dyDescent="0.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16" t="s">
        <v>56</v>
      </c>
      <c r="AJ53" s="17">
        <v>4</v>
      </c>
    </row>
    <row r="54" spans="1:36" s="32" customFormat="1" x14ac:dyDescent="0.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16" t="s">
        <v>52</v>
      </c>
      <c r="AJ54" s="17">
        <v>4</v>
      </c>
    </row>
    <row r="55" spans="1:36" s="32" customFormat="1" x14ac:dyDescent="0.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6" t="s">
        <v>66</v>
      </c>
      <c r="AJ55" s="17">
        <v>4</v>
      </c>
    </row>
    <row r="56" spans="1:36" s="32" customFormat="1" x14ac:dyDescent="0.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16" t="s">
        <v>68</v>
      </c>
      <c r="AJ56" s="17">
        <v>5</v>
      </c>
    </row>
    <row r="57" spans="1:36" s="32" customFormat="1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16" t="s">
        <v>69</v>
      </c>
      <c r="AJ57" s="17">
        <v>5</v>
      </c>
    </row>
  </sheetData>
  <sheetProtection algorithmName="SHA-512" hashValue="Kqi1ElC/SxZOawzNutaMGJXqdb4LW4bhqxPNYyp+AXi1JGxtQjgJond4PRgdtE6ic6AYKLfeGMmT5K0MCz6ERw==" saltValue="oFhbafjV8GLn1IUI5AxTWw==" spinCount="100000" sheet="1" objects="1" scenarios="1" selectLockedCells="1"/>
  <mergeCells count="69">
    <mergeCell ref="A37:AD37"/>
    <mergeCell ref="A10:C10"/>
    <mergeCell ref="A8:C8"/>
    <mergeCell ref="D9:O9"/>
    <mergeCell ref="A1:AD1"/>
    <mergeCell ref="A7:C7"/>
    <mergeCell ref="P7:R7"/>
    <mergeCell ref="E4:AD4"/>
    <mergeCell ref="A9:C9"/>
    <mergeCell ref="P9:R9"/>
    <mergeCell ref="S9:AD9"/>
    <mergeCell ref="A11:C12"/>
    <mergeCell ref="P11:AD12"/>
    <mergeCell ref="A34:AD34"/>
    <mergeCell ref="S2:AD3"/>
    <mergeCell ref="A14:F14"/>
    <mergeCell ref="A15:F16"/>
    <mergeCell ref="A27:F27"/>
    <mergeCell ref="A32:D32"/>
    <mergeCell ref="E32:H32"/>
    <mergeCell ref="J32:K32"/>
    <mergeCell ref="M32:N32"/>
    <mergeCell ref="P32:T32"/>
    <mergeCell ref="A22:F22"/>
    <mergeCell ref="G22:K22"/>
    <mergeCell ref="L22:P22"/>
    <mergeCell ref="U32:AC32"/>
    <mergeCell ref="G15:R15"/>
    <mergeCell ref="S15:AD15"/>
    <mergeCell ref="G16:R16"/>
    <mergeCell ref="S16:AD16"/>
    <mergeCell ref="M19:X19"/>
    <mergeCell ref="Y19:AD19"/>
    <mergeCell ref="A33:D33"/>
    <mergeCell ref="E33:AD33"/>
    <mergeCell ref="A23:F23"/>
    <mergeCell ref="A24:F24"/>
    <mergeCell ref="G23:I23"/>
    <mergeCell ref="G24:I24"/>
    <mergeCell ref="L23:N23"/>
    <mergeCell ref="L24:N24"/>
    <mergeCell ref="V23:AB23"/>
    <mergeCell ref="V24:AB24"/>
    <mergeCell ref="V27:AC27"/>
    <mergeCell ref="O27:R27"/>
    <mergeCell ref="Q22:U24"/>
    <mergeCell ref="V22:AD22"/>
    <mergeCell ref="Q14:S14"/>
    <mergeCell ref="X14:Z14"/>
    <mergeCell ref="T14:W14"/>
    <mergeCell ref="AA14:AD14"/>
    <mergeCell ref="G14:P14"/>
    <mergeCell ref="A17:F17"/>
    <mergeCell ref="A18:F18"/>
    <mergeCell ref="A19:F19"/>
    <mergeCell ref="Y17:AD17"/>
    <mergeCell ref="G17:L17"/>
    <mergeCell ref="M17:X17"/>
    <mergeCell ref="Y18:AD18"/>
    <mergeCell ref="G18:L18"/>
    <mergeCell ref="M18:X18"/>
    <mergeCell ref="G19:L19"/>
    <mergeCell ref="D10:O10"/>
    <mergeCell ref="S7:AD7"/>
    <mergeCell ref="D11:O12"/>
    <mergeCell ref="I8:AD8"/>
    <mergeCell ref="E8:H8"/>
    <mergeCell ref="P10:AD10"/>
    <mergeCell ref="D7:O7"/>
  </mergeCells>
  <phoneticPr fontId="2"/>
  <conditionalFormatting sqref="E4">
    <cfRule type="expression" dxfId="4" priority="8">
      <formula>E4&lt;&gt;""</formula>
    </cfRule>
  </conditionalFormatting>
  <conditionalFormatting sqref="E4:AD4">
    <cfRule type="expression" dxfId="3" priority="5">
      <formula>LEFT($E$4,1)="最"</formula>
    </cfRule>
  </conditionalFormatting>
  <conditionalFormatting sqref="G18:L19">
    <cfRule type="expression" dxfId="2" priority="3">
      <formula>AND($G18="",$M18&lt;&gt;"")</formula>
    </cfRule>
    <cfRule type="expression" dxfId="1" priority="9">
      <formula>AND(G18&lt;&gt;$AH$17,G18&lt;&gt;$AI$17,G18&lt;&gt;$AJ$17)</formula>
    </cfRule>
  </conditionalFormatting>
  <conditionalFormatting sqref="D11:O12 S7 D7 E8 I8 P11 G14 T14 AA14 G16 S16 J32 M32 E32:E33">
    <cfRule type="expression" dxfId="0" priority="1">
      <formula>D7&lt;&gt;""</formula>
    </cfRule>
  </conditionalFormatting>
  <dataValidations count="17"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4" xr:uid="{F2D112D1-B1D0-479E-9BB2-45328AAB0304}">
      <formula1>$AI$3:$AI$9</formula1>
    </dataValidation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18:Y19" xr:uid="{96AE472E-F24F-41F1-B13C-A2CC5F4599CE}">
      <formula1>10</formula1>
      <formula2>8000</formula2>
    </dataValidation>
    <dataValidation type="list" allowBlank="1" showInputMessage="1" showErrorMessage="1" promptTitle="種目選択" prompt="出場種目を選択して下さい。" sqref="M18:X19" xr:uid="{CB309695-9592-4F32-B0DC-708E17051B80}">
      <formula1>$AI$39:$AI$57</formula1>
    </dataValidation>
    <dataValidation type="list" allowBlank="1" showInputMessage="1" showErrorMessage="1" promptTitle="午前・午後選択" prompt="出場する回（午前または午後）を選択してください。" sqref="G18:L19" xr:uid="{4CF95BB3-D6C4-4A03-98AB-296AA4DE09FC}">
      <formula1>$AH$17:$AJ$17</formula1>
    </dataValidation>
    <dataValidation type="whole" imeMode="off" allowBlank="1" showInputMessage="1" showErrorMessage="1" errorTitle="歴年齢" error="歴年齢は18歳からです。" promptTitle="歴年齢" prompt="歴年齢(12月31現在の年齢)を入力して下さい。" sqref="AA14" xr:uid="{024077B5-470C-4EEA-A375-ECA0CBCE71D6}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G14" xr:uid="{60C2DD07-5323-427D-BE1B-498FFF778CF9}">
      <formula1>8</formula1>
    </dataValidation>
    <dataValidation type="list" allowBlank="1" showInputMessage="1" showErrorMessage="1" promptTitle="性別選択" prompt="性別を選択してください。" sqref="T14:W14" xr:uid="{E42E2FFA-482A-41E5-8203-43A9ACAF9A57}">
      <formula1>"女子,男子"</formula1>
    </dataValidation>
    <dataValidation imeMode="on" allowBlank="1" showInputMessage="1" showErrorMessage="1" promptTitle="姓" prompt="参加者の姓を入力して下さい。" sqref="G16:R16" xr:uid="{875B3A44-B544-45EC-9C08-112D020A0942}"/>
    <dataValidation imeMode="on" allowBlank="1" showInputMessage="1" showErrorMessage="1" promptTitle="名" prompt="参加者の名を入力して下さい。" sqref="S16:AD16" xr:uid="{59845915-436D-4453-B7CA-44DA76F601A3}"/>
    <dataValidation type="textLength" imeMode="hiragana" allowBlank="1" showInputMessage="1" showErrorMessage="1" errorTitle="入力確認" error="全角６文字以内で入力して下さい。" promptTitle="略称名" prompt="チーム略称を全角６文字(半角12文字)以内で入力して下さい。" sqref="S7:AD7" xr:uid="{D2F150B4-BEBD-45E0-A6D4-86C6C1D7025D}">
      <formula1>0</formula1>
      <formula2>12</formula2>
    </dataValidation>
    <dataValidation imeMode="hiragana" allowBlank="1" showInputMessage="1" showErrorMessage="1" promptTitle="申込責任者名" prompt="申込責任者名を入力して下さい。" sqref="D11" xr:uid="{B7F34C2A-7CE3-44B9-BC64-754FA9EA74F0}"/>
    <dataValidation imeMode="off" allowBlank="1" showInputMessage="1" showErrorMessage="1" promptTitle="電話番号" prompt="連絡先電話番号を市外局番から入力して下さい。" sqref="D9" xr:uid="{FBE66A3E-291C-41E1-99B1-49715B8A86A2}"/>
    <dataValidation imeMode="off" allowBlank="1" showInputMessage="1" showErrorMessage="1" promptTitle="ＦＡＸ番号" prompt="連絡先ＦＡＸ番号を市外局番から入力して下さい、" sqref="S9" xr:uid="{6F084522-F0F7-43C7-A5FE-242ED7F8E99A}"/>
    <dataValidation imeMode="off" allowBlank="1" showInputMessage="1" showErrorMessage="1" promptTitle="携帯電話番号" prompt="連絡先携帯電話番号を入力して下さい。" sqref="D10:O10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1:AD12" xr:uid="{E8EB8B80-6415-46B3-869B-77F0A3C24942}"/>
    <dataValidation type="textLength" imeMode="on" operator="equal" allowBlank="1" showInputMessage="1" showErrorMessage="1" errorTitle="チームID" error="チームIDは６桁です。" promptTitle="チームＩＤ" prompt="マスターズ協会登録チームID（６桁）を入力してください。" sqref="D7:O7" xr:uid="{9A1B70DA-87A7-4C2D-9B20-D0B5CFAFA0AF}">
      <formula1>6</formula1>
    </dataValidation>
    <dataValidation imeMode="on" allowBlank="1" showInputMessage="1" showErrorMessage="1" sqref="A37:AD37" xr:uid="{81A2C7C4-A88A-4541-81ED-947AB4C0D676}"/>
  </dataValidations>
  <printOptions horizontalCentered="1"/>
  <pageMargins left="0.47244094488188981" right="0.47244094488188981" top="0.55118110236220474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F208-E5BF-433C-86D8-BD2477D4F78C}">
  <sheetPr>
    <pageSetUpPr fitToPage="1"/>
  </sheetPr>
  <dimension ref="A1:AA74"/>
  <sheetViews>
    <sheetView workbookViewId="0">
      <selection sqref="A1:X1"/>
    </sheetView>
  </sheetViews>
  <sheetFormatPr defaultColWidth="10.140625" defaultRowHeight="13.5" x14ac:dyDescent="0.15"/>
  <cols>
    <col min="1" max="3" width="4.7109375" style="63" customWidth="1"/>
    <col min="4" max="4" width="5.140625" style="63" customWidth="1"/>
    <col min="5" max="5" width="2.85546875" style="63" customWidth="1"/>
    <col min="6" max="11" width="4.7109375" style="63" customWidth="1"/>
    <col min="12" max="12" width="1.85546875" style="63" customWidth="1"/>
    <col min="13" max="17" width="4.7109375" style="63" customWidth="1"/>
    <col min="18" max="18" width="3" style="63" customWidth="1"/>
    <col min="19" max="24" width="4.7109375" style="63" customWidth="1"/>
    <col min="25" max="25" width="4.85546875" style="63" customWidth="1"/>
    <col min="26" max="29" width="5.140625" style="63" customWidth="1"/>
    <col min="30" max="31" width="10.140625" style="63"/>
    <col min="32" max="43" width="5" style="63" customWidth="1"/>
    <col min="44" max="16384" width="10.140625" style="63"/>
  </cols>
  <sheetData>
    <row r="1" spans="1:25" ht="23.45" customHeight="1" x14ac:dyDescent="0.15">
      <c r="A1" s="215" t="s">
        <v>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5" ht="7.9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5" s="61" customFormat="1" ht="13.9" customHeight="1" x14ac:dyDescent="0.15">
      <c r="A3" s="61" t="s">
        <v>106</v>
      </c>
      <c r="M3" s="61" t="s">
        <v>107</v>
      </c>
    </row>
    <row r="4" spans="1:25" s="61" customFormat="1" ht="3.75" customHeight="1" thickBot="1" x14ac:dyDescent="0.2"/>
    <row r="5" spans="1:25" s="61" customFormat="1" ht="14.25" customHeight="1" x14ac:dyDescent="0.15">
      <c r="A5" s="218" t="s">
        <v>142</v>
      </c>
      <c r="B5" s="219"/>
      <c r="C5" s="219"/>
      <c r="D5" s="219"/>
      <c r="E5" s="219"/>
      <c r="F5" s="219"/>
      <c r="G5" s="219"/>
      <c r="H5" s="219"/>
      <c r="I5" s="219"/>
      <c r="J5" s="219"/>
      <c r="K5" s="220"/>
      <c r="M5" s="65" t="s">
        <v>108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5" s="61" customFormat="1" ht="19.149999999999999" customHeight="1" x14ac:dyDescent="0.1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  <c r="M6" s="68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</row>
    <row r="7" spans="1:25" s="61" customFormat="1" ht="13.5" customHeight="1" x14ac:dyDescent="0.15">
      <c r="A7" s="224" t="str">
        <f>大会申込書!AI16 &amp; " 様の"</f>
        <v>　 様の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  <c r="M7" s="71" t="s">
        <v>109</v>
      </c>
      <c r="X7" s="72"/>
    </row>
    <row r="8" spans="1:25" s="61" customFormat="1" ht="10.9" customHeight="1" x14ac:dyDescent="0.15">
      <c r="A8" s="224"/>
      <c r="B8" s="225"/>
      <c r="C8" s="225"/>
      <c r="D8" s="225"/>
      <c r="E8" s="225"/>
      <c r="F8" s="225"/>
      <c r="G8" s="225"/>
      <c r="H8" s="225"/>
      <c r="I8" s="225"/>
      <c r="J8" s="225"/>
      <c r="K8" s="226"/>
      <c r="M8" s="71"/>
      <c r="T8" s="216" t="s">
        <v>110</v>
      </c>
      <c r="U8" s="216"/>
      <c r="V8" s="216"/>
      <c r="W8" s="216"/>
      <c r="X8" s="72"/>
    </row>
    <row r="9" spans="1:25" s="61" customFormat="1" ht="17.25" customHeight="1" thickBot="1" x14ac:dyDescent="0.2">
      <c r="A9" s="227" t="s">
        <v>141</v>
      </c>
      <c r="B9" s="228"/>
      <c r="C9" s="228"/>
      <c r="D9" s="228"/>
      <c r="E9" s="228"/>
      <c r="F9" s="228"/>
      <c r="G9" s="228"/>
      <c r="H9" s="228"/>
      <c r="I9" s="228"/>
      <c r="J9" s="228"/>
      <c r="K9" s="229"/>
      <c r="M9" s="73"/>
      <c r="N9" s="74"/>
      <c r="O9" s="74"/>
      <c r="P9" s="74"/>
      <c r="Q9" s="74"/>
      <c r="R9" s="74"/>
      <c r="S9" s="74"/>
      <c r="T9" s="217"/>
      <c r="U9" s="217"/>
      <c r="V9" s="217"/>
      <c r="W9" s="217"/>
      <c r="X9" s="75"/>
    </row>
    <row r="10" spans="1:25" s="61" customFormat="1" ht="7.1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T10" s="77"/>
      <c r="U10" s="77"/>
      <c r="V10" s="77"/>
      <c r="W10" s="77"/>
    </row>
    <row r="11" spans="1:25" ht="18.600000000000001" customHeight="1" x14ac:dyDescent="0.15">
      <c r="A11" s="198" t="s">
        <v>140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78"/>
    </row>
    <row r="12" spans="1:25" s="80" customFormat="1" ht="18.600000000000001" customHeight="1" x14ac:dyDescent="0.1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79"/>
    </row>
    <row r="13" spans="1:25" s="80" customFormat="1" ht="18.600000000000001" customHeight="1" x14ac:dyDescent="0.15">
      <c r="A13" s="81"/>
      <c r="B13" s="199" t="str">
        <f>大会申込書!E4</f>
        <v>最初に出場日を選択してください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 t="str">
        <f>IF(大会申込書!M18="","",大会申込書!G18)</f>
        <v/>
      </c>
      <c r="P13" s="200"/>
      <c r="Q13" s="200"/>
      <c r="R13" s="200"/>
      <c r="S13" s="200"/>
      <c r="T13" s="200"/>
      <c r="U13" s="200"/>
      <c r="V13" s="200"/>
      <c r="W13" s="200"/>
      <c r="X13" s="81"/>
      <c r="Y13" s="79"/>
    </row>
    <row r="14" spans="1:25" s="80" customFormat="1" ht="18.600000000000001" customHeight="1" x14ac:dyDescent="0.15">
      <c r="A14" s="81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/>
      <c r="P14" s="200"/>
      <c r="Q14" s="200"/>
      <c r="R14" s="200"/>
      <c r="S14" s="200"/>
      <c r="T14" s="200"/>
      <c r="U14" s="200"/>
      <c r="V14" s="200"/>
      <c r="W14" s="200"/>
      <c r="X14" s="81"/>
      <c r="Y14" s="79"/>
    </row>
    <row r="15" spans="1:25" s="80" customFormat="1" ht="18.600000000000001" customHeight="1" x14ac:dyDescent="0.15">
      <c r="A15" s="81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/>
      <c r="P15" s="200"/>
      <c r="Q15" s="200"/>
      <c r="R15" s="200"/>
      <c r="S15" s="200"/>
      <c r="T15" s="200"/>
      <c r="U15" s="200"/>
      <c r="V15" s="200"/>
      <c r="W15" s="200"/>
      <c r="X15" s="81"/>
      <c r="Y15" s="79"/>
    </row>
    <row r="16" spans="1:25" s="80" customFormat="1" ht="18.600000000000001" customHeight="1" x14ac:dyDescent="0.15">
      <c r="A16" s="81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/>
      <c r="P16" s="200"/>
      <c r="Q16" s="200"/>
      <c r="R16" s="200"/>
      <c r="S16" s="200"/>
      <c r="T16" s="200"/>
      <c r="U16" s="200"/>
      <c r="V16" s="200"/>
      <c r="W16" s="200"/>
      <c r="X16" s="81"/>
      <c r="Y16" s="79"/>
    </row>
    <row r="17" spans="1:27" s="80" customFormat="1" ht="18.600000000000001" customHeight="1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9"/>
    </row>
    <row r="18" spans="1:27" s="82" customFormat="1" ht="16.899999999999999" customHeight="1" x14ac:dyDescent="0.15">
      <c r="A18" s="61" t="s">
        <v>143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27" s="82" customFormat="1" ht="21" customHeight="1" x14ac:dyDescent="0.15">
      <c r="A19" s="213" t="str">
        <f>IF(大会申込書!M18="","",大会申込書!AI18&amp;"m")</f>
        <v/>
      </c>
      <c r="B19" s="213"/>
      <c r="C19" s="213"/>
      <c r="D19" s="214" t="str">
        <f>IF(A19="","",MID(大会申込書!M18,5,10))</f>
        <v/>
      </c>
      <c r="E19" s="214"/>
      <c r="F19" s="214"/>
      <c r="G19" s="214"/>
      <c r="H19" s="214"/>
      <c r="I19" s="214"/>
      <c r="J19" s="214"/>
      <c r="K19" s="83"/>
      <c r="L19" s="201" t="s">
        <v>44</v>
      </c>
      <c r="M19" s="202"/>
      <c r="N19" s="202"/>
      <c r="O19" s="202"/>
      <c r="P19" s="203"/>
      <c r="Q19" s="207" t="str">
        <f>IF(A19="","：　　　　.",大会申込書!Y18)</f>
        <v>：　　　　.</v>
      </c>
      <c r="R19" s="208"/>
      <c r="S19" s="208"/>
      <c r="T19" s="208"/>
      <c r="U19" s="208"/>
      <c r="V19" s="208"/>
      <c r="W19" s="208"/>
      <c r="X19" s="209"/>
      <c r="Y19" s="84"/>
      <c r="Z19" s="84"/>
      <c r="AA19" s="85"/>
    </row>
    <row r="20" spans="1:27" s="82" customFormat="1" ht="21" customHeight="1" x14ac:dyDescent="0.15">
      <c r="A20" s="213"/>
      <c r="B20" s="213"/>
      <c r="C20" s="213"/>
      <c r="D20" s="214"/>
      <c r="E20" s="214"/>
      <c r="F20" s="214"/>
      <c r="G20" s="214"/>
      <c r="H20" s="214"/>
      <c r="I20" s="214"/>
      <c r="J20" s="214"/>
      <c r="K20" s="83"/>
      <c r="L20" s="204"/>
      <c r="M20" s="205"/>
      <c r="N20" s="205"/>
      <c r="O20" s="205"/>
      <c r="P20" s="206"/>
      <c r="Q20" s="210"/>
      <c r="R20" s="211"/>
      <c r="S20" s="211"/>
      <c r="T20" s="211"/>
      <c r="U20" s="211"/>
      <c r="V20" s="211"/>
      <c r="W20" s="211"/>
      <c r="X20" s="212"/>
      <c r="Y20" s="84"/>
      <c r="Z20" s="84"/>
      <c r="AA20" s="85"/>
    </row>
    <row r="21" spans="1:27" ht="21" customHeight="1" x14ac:dyDescent="0.15">
      <c r="A21" s="86"/>
      <c r="B21" s="86"/>
      <c r="C21" s="86"/>
      <c r="D21" s="86"/>
      <c r="E21" s="83"/>
      <c r="F21" s="86"/>
      <c r="G21" s="86"/>
      <c r="H21" s="86"/>
      <c r="I21" s="86"/>
      <c r="J21" s="86"/>
      <c r="K21" s="83"/>
      <c r="Y21" s="84"/>
      <c r="Z21" s="84"/>
      <c r="AA21" s="85"/>
    </row>
    <row r="22" spans="1:27" ht="21" customHeight="1" x14ac:dyDescent="0.15">
      <c r="A22" s="86"/>
      <c r="B22" s="86"/>
      <c r="C22" s="86"/>
      <c r="D22" s="86"/>
      <c r="E22" s="83"/>
      <c r="F22" s="86"/>
      <c r="G22" s="86"/>
      <c r="H22" s="86"/>
      <c r="I22" s="86"/>
      <c r="J22" s="86"/>
      <c r="K22" s="83"/>
      <c r="L22" s="186" t="s">
        <v>111</v>
      </c>
      <c r="M22" s="187"/>
      <c r="N22" s="188"/>
      <c r="O22" s="192"/>
      <c r="P22" s="193"/>
      <c r="Q22" s="194"/>
      <c r="S22" s="186" t="s">
        <v>112</v>
      </c>
      <c r="T22" s="187"/>
      <c r="U22" s="188"/>
      <c r="V22" s="192"/>
      <c r="W22" s="193"/>
      <c r="X22" s="194"/>
      <c r="AA22" s="85"/>
    </row>
    <row r="23" spans="1:27" ht="21" customHeight="1" x14ac:dyDescent="0.15">
      <c r="A23" s="87"/>
      <c r="B23" s="87"/>
      <c r="C23" s="87"/>
      <c r="D23" s="87"/>
      <c r="E23" s="83"/>
      <c r="F23" s="86"/>
      <c r="G23" s="86"/>
      <c r="H23" s="86"/>
      <c r="I23" s="86"/>
      <c r="J23" s="86"/>
      <c r="K23" s="83"/>
      <c r="L23" s="189"/>
      <c r="M23" s="190"/>
      <c r="N23" s="191"/>
      <c r="O23" s="195"/>
      <c r="P23" s="196"/>
      <c r="Q23" s="197"/>
      <c r="S23" s="189"/>
      <c r="T23" s="190"/>
      <c r="U23" s="191"/>
      <c r="V23" s="195"/>
      <c r="W23" s="196"/>
      <c r="X23" s="197"/>
      <c r="AA23" s="85"/>
    </row>
    <row r="24" spans="1:27" ht="5.45" customHeight="1" x14ac:dyDescent="0.15">
      <c r="A24" s="79"/>
      <c r="B24" s="79"/>
      <c r="C24" s="79"/>
      <c r="D24" s="79"/>
      <c r="E24" s="79"/>
      <c r="F24" s="88"/>
      <c r="G24" s="88"/>
      <c r="H24" s="88"/>
      <c r="I24" s="88"/>
      <c r="J24" s="88"/>
      <c r="K24" s="8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7" ht="48" customHeight="1" x14ac:dyDescent="0.15">
      <c r="A25" s="79"/>
      <c r="B25" s="79"/>
      <c r="C25" s="79"/>
      <c r="D25" s="79"/>
      <c r="E25" s="79"/>
      <c r="F25" s="88"/>
      <c r="G25" s="88"/>
      <c r="H25" s="88"/>
      <c r="I25" s="88"/>
      <c r="J25" s="88"/>
      <c r="K25" s="8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7" ht="23.45" customHeight="1" x14ac:dyDescent="0.15">
      <c r="A26" s="215" t="s">
        <v>105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</row>
    <row r="27" spans="1:27" ht="7.9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7" s="61" customFormat="1" ht="13.9" customHeight="1" x14ac:dyDescent="0.15">
      <c r="A28" s="61" t="s">
        <v>106</v>
      </c>
      <c r="M28" s="61" t="s">
        <v>107</v>
      </c>
    </row>
    <row r="29" spans="1:27" s="61" customFormat="1" ht="3.75" customHeight="1" thickBot="1" x14ac:dyDescent="0.2"/>
    <row r="30" spans="1:27" s="61" customFormat="1" ht="14.25" customHeight="1" x14ac:dyDescent="0.15">
      <c r="A30" s="218" t="s">
        <v>142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20"/>
      <c r="M30" s="65" t="s">
        <v>108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7"/>
    </row>
    <row r="31" spans="1:27" s="61" customFormat="1" ht="19.149999999999999" customHeight="1" x14ac:dyDescent="0.15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3"/>
      <c r="M31" s="68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</row>
    <row r="32" spans="1:27" s="61" customFormat="1" ht="13.5" customHeight="1" x14ac:dyDescent="0.15">
      <c r="A32" s="224" t="str">
        <f>大会申込書!AI16 &amp; " 様の"</f>
        <v>　 様の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6"/>
      <c r="M32" s="71" t="s">
        <v>109</v>
      </c>
      <c r="X32" s="72"/>
    </row>
    <row r="33" spans="1:27" s="61" customFormat="1" ht="10.9" customHeight="1" x14ac:dyDescent="0.15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6"/>
      <c r="M33" s="71"/>
      <c r="T33" s="216" t="s">
        <v>110</v>
      </c>
      <c r="U33" s="216"/>
      <c r="V33" s="216"/>
      <c r="W33" s="216"/>
      <c r="X33" s="72"/>
    </row>
    <row r="34" spans="1:27" s="61" customFormat="1" ht="17.25" customHeight="1" thickBot="1" x14ac:dyDescent="0.2">
      <c r="A34" s="227" t="s">
        <v>141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9"/>
      <c r="M34" s="73"/>
      <c r="N34" s="74"/>
      <c r="O34" s="74"/>
      <c r="P34" s="74"/>
      <c r="Q34" s="74"/>
      <c r="R34" s="74"/>
      <c r="S34" s="74"/>
      <c r="T34" s="217"/>
      <c r="U34" s="217"/>
      <c r="V34" s="217"/>
      <c r="W34" s="217"/>
      <c r="X34" s="75"/>
    </row>
    <row r="35" spans="1:27" s="61" customFormat="1" ht="7.15" customHeight="1" x14ac:dyDescent="0.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T35" s="77"/>
      <c r="U35" s="77"/>
      <c r="V35" s="77"/>
      <c r="W35" s="77"/>
    </row>
    <row r="36" spans="1:27" ht="18.600000000000001" customHeight="1" x14ac:dyDescent="0.15">
      <c r="A36" s="198" t="s">
        <v>140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78"/>
    </row>
    <row r="37" spans="1:27" s="80" customFormat="1" ht="18.600000000000001" customHeight="1" x14ac:dyDescent="0.15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79"/>
    </row>
    <row r="38" spans="1:27" s="80" customFormat="1" ht="18.600000000000001" customHeight="1" x14ac:dyDescent="0.15">
      <c r="A38" s="81"/>
      <c r="B38" s="199" t="str">
        <f>大会申込書!E4</f>
        <v>最初に出場日を選択してください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00" t="str">
        <f>IF(大会申込書!M19="","",大会申込書!G19)</f>
        <v/>
      </c>
      <c r="P38" s="200"/>
      <c r="Q38" s="200"/>
      <c r="R38" s="200"/>
      <c r="S38" s="200"/>
      <c r="T38" s="200"/>
      <c r="U38" s="200"/>
      <c r="V38" s="200"/>
      <c r="W38" s="200"/>
      <c r="X38" s="81"/>
      <c r="Y38" s="79"/>
    </row>
    <row r="39" spans="1:27" s="80" customFormat="1" ht="18.600000000000001" customHeight="1" x14ac:dyDescent="0.15">
      <c r="A39" s="81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00"/>
      <c r="P39" s="200"/>
      <c r="Q39" s="200"/>
      <c r="R39" s="200"/>
      <c r="S39" s="200"/>
      <c r="T39" s="200"/>
      <c r="U39" s="200"/>
      <c r="V39" s="200"/>
      <c r="W39" s="200"/>
      <c r="X39" s="81"/>
      <c r="Y39" s="79"/>
    </row>
    <row r="40" spans="1:27" s="80" customFormat="1" ht="18.600000000000001" customHeight="1" x14ac:dyDescent="0.15">
      <c r="A40" s="81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00"/>
      <c r="P40" s="200"/>
      <c r="Q40" s="200"/>
      <c r="R40" s="200"/>
      <c r="S40" s="200"/>
      <c r="T40" s="200"/>
      <c r="U40" s="200"/>
      <c r="V40" s="200"/>
      <c r="W40" s="200"/>
      <c r="X40" s="81"/>
      <c r="Y40" s="79"/>
    </row>
    <row r="41" spans="1:27" s="80" customFormat="1" ht="18.600000000000001" customHeight="1" x14ac:dyDescent="0.15">
      <c r="A41" s="81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200"/>
      <c r="Q41" s="200"/>
      <c r="R41" s="200"/>
      <c r="S41" s="200"/>
      <c r="T41" s="200"/>
      <c r="U41" s="200"/>
      <c r="V41" s="200"/>
      <c r="W41" s="200"/>
      <c r="X41" s="81"/>
      <c r="Y41" s="79"/>
    </row>
    <row r="42" spans="1:27" s="80" customFormat="1" ht="18.600000000000001" customHeight="1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79"/>
    </row>
    <row r="43" spans="1:27" s="82" customFormat="1" ht="16.899999999999999" customHeight="1" x14ac:dyDescent="0.15">
      <c r="A43" s="61" t="s">
        <v>143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27" s="82" customFormat="1" ht="21" customHeight="1" x14ac:dyDescent="0.15">
      <c r="A44" s="213" t="str">
        <f>IF(大会申込書!M19="","",大会申込書!AI19&amp;"m")</f>
        <v/>
      </c>
      <c r="B44" s="213"/>
      <c r="C44" s="213"/>
      <c r="D44" s="214" t="str">
        <f>IF(A44="","",MID(大会申込書!M19,5,10))</f>
        <v/>
      </c>
      <c r="E44" s="214"/>
      <c r="F44" s="214"/>
      <c r="G44" s="214"/>
      <c r="H44" s="214"/>
      <c r="I44" s="214"/>
      <c r="J44" s="214"/>
      <c r="K44" s="83"/>
      <c r="L44" s="201" t="s">
        <v>44</v>
      </c>
      <c r="M44" s="202"/>
      <c r="N44" s="202"/>
      <c r="O44" s="202"/>
      <c r="P44" s="203"/>
      <c r="Q44" s="207" t="str">
        <f>IF(A44="","：　　　　.",大会申込書!Y19)</f>
        <v>：　　　　.</v>
      </c>
      <c r="R44" s="208"/>
      <c r="S44" s="208"/>
      <c r="T44" s="208"/>
      <c r="U44" s="208"/>
      <c r="V44" s="208"/>
      <c r="W44" s="208"/>
      <c r="X44" s="209"/>
      <c r="Y44" s="84"/>
      <c r="Z44" s="84"/>
      <c r="AA44" s="85"/>
    </row>
    <row r="45" spans="1:27" s="82" customFormat="1" ht="21" customHeight="1" x14ac:dyDescent="0.15">
      <c r="A45" s="213"/>
      <c r="B45" s="213"/>
      <c r="C45" s="213"/>
      <c r="D45" s="214"/>
      <c r="E45" s="214"/>
      <c r="F45" s="214"/>
      <c r="G45" s="214"/>
      <c r="H45" s="214"/>
      <c r="I45" s="214"/>
      <c r="J45" s="214"/>
      <c r="K45" s="83"/>
      <c r="L45" s="204"/>
      <c r="M45" s="205"/>
      <c r="N45" s="205"/>
      <c r="O45" s="205"/>
      <c r="P45" s="206"/>
      <c r="Q45" s="210"/>
      <c r="R45" s="211"/>
      <c r="S45" s="211"/>
      <c r="T45" s="211"/>
      <c r="U45" s="211"/>
      <c r="V45" s="211"/>
      <c r="W45" s="211"/>
      <c r="X45" s="212"/>
      <c r="Y45" s="84"/>
      <c r="Z45" s="84"/>
      <c r="AA45" s="85"/>
    </row>
    <row r="46" spans="1:27" ht="21" customHeight="1" x14ac:dyDescent="0.15">
      <c r="A46" s="86"/>
      <c r="B46" s="86"/>
      <c r="C46" s="86"/>
      <c r="D46" s="86"/>
      <c r="E46" s="83"/>
      <c r="F46" s="86"/>
      <c r="G46" s="86"/>
      <c r="H46" s="86"/>
      <c r="I46" s="86"/>
      <c r="J46" s="86"/>
      <c r="K46" s="83"/>
      <c r="Y46" s="84"/>
      <c r="Z46" s="84"/>
      <c r="AA46" s="85"/>
    </row>
    <row r="47" spans="1:27" ht="21" customHeight="1" x14ac:dyDescent="0.15">
      <c r="A47" s="86"/>
      <c r="B47" s="86"/>
      <c r="C47" s="86"/>
      <c r="D47" s="86"/>
      <c r="E47" s="83"/>
      <c r="F47" s="86"/>
      <c r="G47" s="86"/>
      <c r="H47" s="86"/>
      <c r="I47" s="86"/>
      <c r="J47" s="86"/>
      <c r="K47" s="83"/>
      <c r="L47" s="186" t="s">
        <v>111</v>
      </c>
      <c r="M47" s="187"/>
      <c r="N47" s="188"/>
      <c r="O47" s="192"/>
      <c r="P47" s="193"/>
      <c r="Q47" s="194"/>
      <c r="S47" s="186" t="s">
        <v>112</v>
      </c>
      <c r="T47" s="187"/>
      <c r="U47" s="188"/>
      <c r="V47" s="192"/>
      <c r="W47" s="193"/>
      <c r="X47" s="194"/>
      <c r="AA47" s="85"/>
    </row>
    <row r="48" spans="1:27" ht="21" customHeight="1" x14ac:dyDescent="0.15">
      <c r="A48" s="87"/>
      <c r="B48" s="87"/>
      <c r="C48" s="87"/>
      <c r="D48" s="87"/>
      <c r="E48" s="83"/>
      <c r="F48" s="86"/>
      <c r="G48" s="86"/>
      <c r="H48" s="86"/>
      <c r="I48" s="86"/>
      <c r="J48" s="86"/>
      <c r="K48" s="83"/>
      <c r="L48" s="189"/>
      <c r="M48" s="190"/>
      <c r="N48" s="191"/>
      <c r="O48" s="195"/>
      <c r="P48" s="196"/>
      <c r="Q48" s="197"/>
      <c r="S48" s="189"/>
      <c r="T48" s="190"/>
      <c r="U48" s="191"/>
      <c r="V48" s="195"/>
      <c r="W48" s="196"/>
      <c r="X48" s="197"/>
      <c r="AA48" s="85"/>
    </row>
    <row r="49" spans="1:22" ht="7.9" customHeight="1" x14ac:dyDescent="0.15">
      <c r="A49" s="79"/>
      <c r="B49" s="79"/>
      <c r="C49" s="79"/>
      <c r="D49" s="79"/>
      <c r="E49" s="79"/>
      <c r="F49" s="88"/>
      <c r="G49" s="88"/>
      <c r="H49" s="88"/>
      <c r="I49" s="88"/>
      <c r="J49" s="88"/>
      <c r="K49" s="8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ht="17.25" customHeight="1" x14ac:dyDescent="0.15"/>
    <row r="51" spans="1:22" ht="11.25" customHeight="1" x14ac:dyDescent="0.15"/>
    <row r="52" spans="1:22" ht="21.75" customHeight="1" x14ac:dyDescent="0.15"/>
    <row r="53" spans="1:22" ht="19.5" customHeight="1" x14ac:dyDescent="0.15"/>
    <row r="54" spans="1:22" ht="19.5" customHeight="1" x14ac:dyDescent="0.15"/>
    <row r="67" ht="36.75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</sheetData>
  <sheetProtection algorithmName="SHA-512" hashValue="ohPFepWS6kKDBOTVw6C3cYnp4NCcjDBinBk8+Axvv9JuGuGVmjK3tXY0TvmMfPHor6KbJ8GWGfnJ0T6zyh5C1A==" saltValue="G4wd9NlgYTlK7FImfAtVug==" spinCount="100000" sheet="1" objects="1" scenarios="1" selectLockedCells="1" selectUnlockedCells="1"/>
  <mergeCells count="32">
    <mergeCell ref="A1:X1"/>
    <mergeCell ref="T8:W9"/>
    <mergeCell ref="A11:X12"/>
    <mergeCell ref="A5:K6"/>
    <mergeCell ref="A7:K8"/>
    <mergeCell ref="A9:K9"/>
    <mergeCell ref="B13:N16"/>
    <mergeCell ref="O13:W16"/>
    <mergeCell ref="L19:P20"/>
    <mergeCell ref="Q19:X20"/>
    <mergeCell ref="A19:C20"/>
    <mergeCell ref="D19:J20"/>
    <mergeCell ref="L22:N23"/>
    <mergeCell ref="S22:U23"/>
    <mergeCell ref="V22:X23"/>
    <mergeCell ref="A26:X26"/>
    <mergeCell ref="T33:W34"/>
    <mergeCell ref="O22:Q23"/>
    <mergeCell ref="A30:K31"/>
    <mergeCell ref="A32:K33"/>
    <mergeCell ref="A34:K34"/>
    <mergeCell ref="S47:U48"/>
    <mergeCell ref="V47:X48"/>
    <mergeCell ref="L47:N48"/>
    <mergeCell ref="O47:Q48"/>
    <mergeCell ref="A36:X37"/>
    <mergeCell ref="B38:N41"/>
    <mergeCell ref="O38:W41"/>
    <mergeCell ref="L44:P45"/>
    <mergeCell ref="Q44:X45"/>
    <mergeCell ref="A44:C45"/>
    <mergeCell ref="D44:J45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sqref="A1:X1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33</v>
      </c>
      <c r="B1" t="s">
        <v>34</v>
      </c>
      <c r="C1" t="s">
        <v>35</v>
      </c>
    </row>
    <row r="2" spans="1:3" x14ac:dyDescent="0.15">
      <c r="A2" t="str">
        <f>大会申込書!AH1</f>
        <v>なみはやマスターズ公認記録会２０２０</v>
      </c>
      <c r="B2" s="3">
        <f ca="1">IF(LEFT(大会申込書!E4,2)="最初",TODAY(),VLOOKUP(大会申込書!E4,大会申込書!AI4:AJ9,2,0))</f>
        <v>44028</v>
      </c>
      <c r="C2" s="23" t="s">
        <v>71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3"/>
  <sheetViews>
    <sheetView workbookViewId="0">
      <pane xSplit="3" ySplit="2" topLeftCell="D3" activePane="bottomRight" state="frozen"/>
      <selection sqref="A1:X1"/>
      <selection pane="topRight" sqref="A1:X1"/>
      <selection pane="bottomLeft" sqref="A1:X1"/>
      <selection pane="bottomRight" activeCell="A3" sqref="A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9" width="5.7109375" customWidth="1"/>
    <col min="11" max="11" width="12.140625" customWidth="1"/>
    <col min="12" max="12" width="10.140625" customWidth="1"/>
    <col min="13" max="13" width="51" customWidth="1"/>
    <col min="14" max="15" width="13.140625" customWidth="1"/>
    <col min="16" max="16" width="15" customWidth="1"/>
    <col min="17" max="17" width="11.7109375" customWidth="1"/>
    <col min="18" max="18" width="15.28515625" bestFit="1" customWidth="1"/>
    <col min="19" max="19" width="24.5703125" customWidth="1"/>
  </cols>
  <sheetData>
    <row r="1" spans="1:20" x14ac:dyDescent="0.15">
      <c r="D1" s="230" t="s">
        <v>14</v>
      </c>
      <c r="E1" s="230"/>
      <c r="F1" s="230"/>
      <c r="G1" t="s">
        <v>15</v>
      </c>
    </row>
    <row r="2" spans="1:20" x14ac:dyDescent="0.15">
      <c r="A2" t="s">
        <v>17</v>
      </c>
      <c r="B2" t="s">
        <v>58</v>
      </c>
      <c r="C2" t="s">
        <v>8</v>
      </c>
      <c r="D2" t="s">
        <v>5</v>
      </c>
      <c r="E2" t="s">
        <v>6</v>
      </c>
      <c r="F2" t="s">
        <v>7</v>
      </c>
      <c r="G2" t="s">
        <v>5</v>
      </c>
      <c r="H2" t="s">
        <v>6</v>
      </c>
      <c r="I2" t="s">
        <v>7</v>
      </c>
      <c r="J2" t="s">
        <v>16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136</v>
      </c>
      <c r="Q2" t="s">
        <v>137</v>
      </c>
      <c r="R2" t="s">
        <v>138</v>
      </c>
      <c r="S2" t="s">
        <v>139</v>
      </c>
      <c r="T2" t="s">
        <v>144</v>
      </c>
    </row>
    <row r="3" spans="1:20" x14ac:dyDescent="0.15">
      <c r="B3" s="1" t="str">
        <f>大会申込書!AH7</f>
        <v/>
      </c>
      <c r="C3" s="2">
        <f>大会申込書!S7</f>
        <v>0</v>
      </c>
      <c r="D3">
        <f>大会申込書!G23</f>
        <v>0</v>
      </c>
      <c r="E3">
        <f>大会申込書!L23</f>
        <v>0</v>
      </c>
      <c r="F3">
        <f>D3+E3</f>
        <v>0</v>
      </c>
      <c r="G3">
        <f>大会申込書!G24</f>
        <v>0</v>
      </c>
      <c r="H3">
        <f>大会申込書!L24</f>
        <v>0</v>
      </c>
      <c r="I3">
        <f>G3+H3</f>
        <v>0</v>
      </c>
      <c r="J3" s="21">
        <f>VALUE(ASC(大会申込書!V27))</f>
        <v>0</v>
      </c>
      <c r="K3">
        <f>大会申込書!D11</f>
        <v>0</v>
      </c>
      <c r="L3">
        <f>大会申込書!E8</f>
        <v>0</v>
      </c>
      <c r="M3">
        <f>大会申込書!I8</f>
        <v>0</v>
      </c>
      <c r="N3" s="29" t="str">
        <f>IF(大会申込書!D9="","",大会申込書!D9)</f>
        <v/>
      </c>
      <c r="O3" s="29" t="str">
        <f>IF(大会申込書!S9="","",大会申込書!S9)</f>
        <v/>
      </c>
      <c r="P3" t="str">
        <f>IF(大会申込書!D10="","",大会申込書!D10)</f>
        <v/>
      </c>
      <c r="Q3" s="22" t="str">
        <f>IF(大会申込書!P11="","",大会申込書!P11)</f>
        <v/>
      </c>
      <c r="R3" s="62" t="str">
        <f>IF(大会申込書!J32="","",DATEVALUE(大会申込書!E32&amp;"/"&amp;大会申込書!J32&amp;"/"&amp;大会申込書!M32))</f>
        <v/>
      </c>
      <c r="S3" t="str">
        <f>IF(大会申込書!E33="","",大会申込書!E33)</f>
        <v/>
      </c>
      <c r="T3" t="str">
        <f>IF(大会申込書!A37="","",大会申込書!A37)</f>
        <v/>
      </c>
    </row>
  </sheetData>
  <mergeCells count="1">
    <mergeCell ref="D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sqref="A1:X1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15">
      <c r="A2" s="1" t="str">
        <f>団体!B3</f>
        <v/>
      </c>
      <c r="B2" s="2">
        <f>大会申込書!S7</f>
        <v>0</v>
      </c>
      <c r="C2" s="2">
        <f>B2</f>
        <v>0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"/>
  <sheetViews>
    <sheetView workbookViewId="0">
      <selection sqref="A1:X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12" bestFit="1" customWidth="1"/>
  </cols>
  <sheetData>
    <row r="1" spans="1:7" s="4" customFormat="1" x14ac:dyDescent="0.15">
      <c r="A1" s="25" t="s">
        <v>23</v>
      </c>
      <c r="B1" s="25" t="s">
        <v>24</v>
      </c>
      <c r="C1" s="25" t="s">
        <v>27</v>
      </c>
      <c r="D1" s="25" t="s">
        <v>4</v>
      </c>
      <c r="E1" s="25" t="s">
        <v>25</v>
      </c>
      <c r="F1" s="25" t="s">
        <v>26</v>
      </c>
      <c r="G1" s="25" t="s">
        <v>28</v>
      </c>
    </row>
    <row r="2" spans="1:7" x14ac:dyDescent="0.15">
      <c r="A2" s="7">
        <v>1</v>
      </c>
      <c r="B2">
        <f>IF(大会申込書!T14="男子",0,5)</f>
        <v>5</v>
      </c>
      <c r="C2" s="7" t="str">
        <f>大会申込書!AI16</f>
        <v>　</v>
      </c>
      <c r="D2" s="7">
        <f>大会申込書!AA14</f>
        <v>0</v>
      </c>
      <c r="E2" s="7">
        <f>IF(D2="","",IF(D2&lt;25,18,D2-MOD(D2,5)))</f>
        <v>18</v>
      </c>
      <c r="F2" s="13" t="str">
        <f>IF(大会申込書!G14="","",大会申込書!G14)</f>
        <v/>
      </c>
      <c r="G2" s="8" t="str">
        <f>団体!$B$3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sqref="A1:X1"/>
      <selection pane="bottomLeft" sqref="A1:X1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23</v>
      </c>
      <c r="B1" t="s">
        <v>29</v>
      </c>
      <c r="C1" t="s">
        <v>30</v>
      </c>
      <c r="D1" t="s">
        <v>25</v>
      </c>
      <c r="E1" t="s">
        <v>31</v>
      </c>
      <c r="F1" t="s">
        <v>24</v>
      </c>
      <c r="G1" t="s">
        <v>32</v>
      </c>
    </row>
    <row r="2" spans="1:12" x14ac:dyDescent="0.15">
      <c r="A2" s="19" t="str">
        <f>IF(B2="","",1)</f>
        <v/>
      </c>
      <c r="B2" s="19" t="str">
        <f>IF(大会申込書!AH18="","",大会申込書!AH18)</f>
        <v/>
      </c>
      <c r="C2" s="19" t="str">
        <f>IF(B2="","",大会申込書!AI18)</f>
        <v/>
      </c>
      <c r="D2" s="19" t="str">
        <f>IF(B2="","",選手!E$2)</f>
        <v/>
      </c>
      <c r="E2" s="20">
        <v>0</v>
      </c>
      <c r="F2" s="20" t="str">
        <f>IF(B2="","",選手!B$2)</f>
        <v/>
      </c>
      <c r="G2" s="19" t="str">
        <f>IF(B2="","",大会申込書!AK18)</f>
        <v/>
      </c>
      <c r="L2">
        <f>COUNTIF(C2:C3,400)</f>
        <v>0</v>
      </c>
    </row>
    <row r="3" spans="1:12" x14ac:dyDescent="0.15">
      <c r="A3" s="19" t="str">
        <f>IF(B3="","",1)</f>
        <v/>
      </c>
      <c r="B3" s="19" t="str">
        <f>IF(大会申込書!AH19="","",大会申込書!AH19)</f>
        <v/>
      </c>
      <c r="C3" s="19" t="str">
        <f>IF(B3="","",大会申込書!AI19)</f>
        <v/>
      </c>
      <c r="D3" s="19" t="str">
        <f>IF(B3="","",選手!E$2)</f>
        <v/>
      </c>
      <c r="E3" s="20">
        <v>0</v>
      </c>
      <c r="F3" s="20" t="str">
        <f>IF(B3="","",選手!B$2)</f>
        <v/>
      </c>
      <c r="G3" s="19" t="str">
        <f>IF(B3="","",大会申込書!AK19)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T1" sqref="T1:W1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24" t="s">
        <v>49</v>
      </c>
      <c r="B1" s="24" t="s">
        <v>48</v>
      </c>
      <c r="C1" s="24" t="s">
        <v>47</v>
      </c>
      <c r="D1" s="24" t="s">
        <v>46</v>
      </c>
      <c r="E1" s="24" t="s">
        <v>45</v>
      </c>
      <c r="F1" s="24" t="s">
        <v>44</v>
      </c>
      <c r="G1" s="24" t="s">
        <v>43</v>
      </c>
      <c r="H1" s="24" t="s">
        <v>42</v>
      </c>
      <c r="I1" s="24" t="s">
        <v>41</v>
      </c>
      <c r="J1" s="24" t="s">
        <v>40</v>
      </c>
      <c r="K1" s="24" t="s">
        <v>39</v>
      </c>
      <c r="L1" s="24" t="s">
        <v>38</v>
      </c>
      <c r="M1" s="24" t="s">
        <v>37</v>
      </c>
      <c r="N1" s="24" t="s">
        <v>36</v>
      </c>
    </row>
    <row r="2" spans="1:14" x14ac:dyDescent="0.15">
      <c r="A2" s="7"/>
      <c r="B2" s="10"/>
      <c r="C2" s="7"/>
      <c r="D2">
        <v>5</v>
      </c>
      <c r="E2" s="7"/>
      <c r="F2" s="7"/>
      <c r="G2" s="8"/>
      <c r="H2">
        <v>0</v>
      </c>
    </row>
    <row r="3" spans="1:14" x14ac:dyDescent="0.15">
      <c r="A3" s="7"/>
      <c r="B3" s="10"/>
      <c r="C3" s="7"/>
      <c r="D3" s="7">
        <v>5</v>
      </c>
      <c r="E3" s="7"/>
      <c r="F3" s="7"/>
      <c r="G3" s="8"/>
      <c r="H3">
        <v>0</v>
      </c>
    </row>
    <row r="4" spans="1:14" x14ac:dyDescent="0.15">
      <c r="A4" s="7"/>
      <c r="B4" s="10"/>
      <c r="C4" s="7"/>
      <c r="D4" s="7">
        <v>5</v>
      </c>
      <c r="E4" s="7"/>
      <c r="F4" s="7"/>
      <c r="G4" s="8"/>
      <c r="H4" s="7">
        <v>0</v>
      </c>
    </row>
    <row r="5" spans="1:14" x14ac:dyDescent="0.15">
      <c r="A5" s="7"/>
      <c r="B5" s="10"/>
      <c r="C5" s="7"/>
      <c r="D5" s="7">
        <v>5</v>
      </c>
      <c r="E5" s="7"/>
      <c r="F5" s="7"/>
      <c r="G5" s="8"/>
      <c r="H5" s="7">
        <v>0</v>
      </c>
    </row>
    <row r="6" spans="1:14" x14ac:dyDescent="0.15">
      <c r="A6" s="7"/>
      <c r="B6" s="10"/>
      <c r="C6" s="7"/>
      <c r="D6" s="7">
        <v>5</v>
      </c>
      <c r="E6" s="7"/>
      <c r="F6" s="7"/>
      <c r="G6" s="8"/>
      <c r="H6" s="7">
        <v>0</v>
      </c>
    </row>
    <row r="7" spans="1:14" x14ac:dyDescent="0.15">
      <c r="A7" s="7"/>
      <c r="B7" s="10"/>
      <c r="C7" s="7"/>
      <c r="D7" s="7">
        <v>5</v>
      </c>
      <c r="E7" s="7"/>
      <c r="F7" s="7"/>
      <c r="G7" s="8"/>
      <c r="H7" s="7">
        <v>0</v>
      </c>
    </row>
    <row r="8" spans="1:14" x14ac:dyDescent="0.15">
      <c r="A8" s="7"/>
      <c r="B8" s="10"/>
      <c r="C8" s="7"/>
      <c r="D8" s="7">
        <v>5</v>
      </c>
      <c r="E8" s="7"/>
      <c r="F8" s="7"/>
      <c r="G8" s="8"/>
      <c r="H8" s="7">
        <v>0</v>
      </c>
    </row>
    <row r="9" spans="1:14" x14ac:dyDescent="0.15">
      <c r="A9" s="7"/>
      <c r="B9" s="10"/>
      <c r="C9" s="7"/>
      <c r="D9" s="7">
        <v>5</v>
      </c>
      <c r="E9" s="7"/>
      <c r="F9" s="7"/>
      <c r="G9" s="8"/>
      <c r="H9" s="7">
        <v>0</v>
      </c>
    </row>
    <row r="10" spans="1:14" x14ac:dyDescent="0.15">
      <c r="A10" s="7"/>
      <c r="B10" s="10"/>
      <c r="C10" s="7"/>
      <c r="D10" s="7">
        <v>5</v>
      </c>
      <c r="E10" s="7"/>
      <c r="F10" s="7"/>
      <c r="G10" s="8"/>
      <c r="H10" s="7">
        <v>0</v>
      </c>
    </row>
    <row r="11" spans="1:14" x14ac:dyDescent="0.15">
      <c r="A11" s="7"/>
      <c r="B11" s="10"/>
      <c r="C11" s="7"/>
      <c r="D11" s="7">
        <v>5</v>
      </c>
      <c r="E11" s="7"/>
      <c r="F11" s="7"/>
      <c r="G11" s="8"/>
      <c r="H11" s="7">
        <v>0</v>
      </c>
    </row>
    <row r="12" spans="1:14" x14ac:dyDescent="0.15">
      <c r="A12" s="7"/>
      <c r="B12" s="10"/>
      <c r="C12" s="7"/>
      <c r="D12" s="7">
        <v>5</v>
      </c>
      <c r="E12" s="7"/>
      <c r="F12" s="7"/>
      <c r="G12" s="8"/>
      <c r="H12" s="7">
        <v>0</v>
      </c>
    </row>
    <row r="13" spans="1:14" x14ac:dyDescent="0.15">
      <c r="A13" s="7"/>
      <c r="B13" s="10"/>
      <c r="C13" s="7"/>
      <c r="D13" s="7">
        <v>5</v>
      </c>
      <c r="E13" s="7"/>
      <c r="F13" s="7"/>
      <c r="G13" s="8"/>
      <c r="H13" s="7">
        <v>0</v>
      </c>
    </row>
    <row r="14" spans="1:14" x14ac:dyDescent="0.15">
      <c r="A14" s="7"/>
      <c r="B14" s="10"/>
      <c r="C14" s="7"/>
      <c r="D14" s="7">
        <v>5</v>
      </c>
      <c r="E14" s="7"/>
      <c r="F14" s="7"/>
      <c r="G14" s="8"/>
      <c r="H14" s="7">
        <v>0</v>
      </c>
    </row>
    <row r="15" spans="1:14" x14ac:dyDescent="0.15">
      <c r="A15" s="7"/>
      <c r="B15" s="10"/>
      <c r="C15" s="7"/>
      <c r="D15" s="7">
        <v>5</v>
      </c>
      <c r="E15" s="7"/>
      <c r="F15" s="7"/>
      <c r="G15" s="8"/>
      <c r="H15" s="7">
        <v>0</v>
      </c>
    </row>
    <row r="16" spans="1:14" x14ac:dyDescent="0.15">
      <c r="A16" s="7"/>
      <c r="B16" s="10"/>
      <c r="C16" s="7"/>
      <c r="D16" s="7">
        <v>5</v>
      </c>
      <c r="E16" s="7"/>
      <c r="F16" s="7"/>
      <c r="G16" s="8"/>
      <c r="H16" s="7">
        <v>0</v>
      </c>
    </row>
    <row r="17" spans="1:8" x14ac:dyDescent="0.15">
      <c r="A17" s="7"/>
      <c r="B17" s="10"/>
      <c r="C17" s="7"/>
      <c r="D17" s="7">
        <v>5</v>
      </c>
      <c r="E17" s="7"/>
      <c r="F17" s="7"/>
      <c r="G17" s="8"/>
      <c r="H17" s="7">
        <v>0</v>
      </c>
    </row>
    <row r="18" spans="1:8" x14ac:dyDescent="0.15">
      <c r="A18" s="7"/>
      <c r="B18" s="10"/>
      <c r="C18" s="7"/>
      <c r="D18" s="7">
        <v>5</v>
      </c>
      <c r="E18" s="7"/>
      <c r="F18" s="7"/>
      <c r="G18" s="8"/>
      <c r="H18" s="7">
        <v>0</v>
      </c>
    </row>
    <row r="19" spans="1:8" x14ac:dyDescent="0.15">
      <c r="A19" s="7"/>
      <c r="B19" s="10"/>
      <c r="C19" s="7"/>
      <c r="D19" s="7">
        <v>5</v>
      </c>
      <c r="E19" s="7"/>
      <c r="F19" s="7"/>
      <c r="G19" s="8"/>
      <c r="H19" s="7">
        <v>0</v>
      </c>
    </row>
    <row r="20" spans="1:8" x14ac:dyDescent="0.15">
      <c r="A20" s="7"/>
      <c r="B20" s="10"/>
      <c r="C20" s="7"/>
      <c r="D20" s="7">
        <v>5</v>
      </c>
      <c r="E20" s="7"/>
      <c r="F20" s="7"/>
      <c r="G20" s="8"/>
      <c r="H20" s="7">
        <v>0</v>
      </c>
    </row>
    <row r="21" spans="1:8" x14ac:dyDescent="0.15">
      <c r="A21" s="7"/>
      <c r="B21" s="10"/>
      <c r="C21" s="7"/>
      <c r="D21" s="7">
        <v>5</v>
      </c>
      <c r="E21" s="7"/>
      <c r="F21" s="7"/>
      <c r="G21" s="8"/>
      <c r="H21" s="7">
        <v>0</v>
      </c>
    </row>
    <row r="22" spans="1:8" x14ac:dyDescent="0.15">
      <c r="A22" s="7"/>
      <c r="B22" s="10"/>
      <c r="C22" s="7"/>
      <c r="D22" s="7">
        <v>5</v>
      </c>
      <c r="E22" s="7"/>
      <c r="F22" s="7"/>
      <c r="G22" s="8"/>
      <c r="H22" s="7">
        <v>0</v>
      </c>
    </row>
    <row r="23" spans="1:8" x14ac:dyDescent="0.15">
      <c r="A23" s="7"/>
      <c r="B23" s="10"/>
      <c r="C23" s="7"/>
      <c r="D23" s="7">
        <v>5</v>
      </c>
      <c r="E23" s="7"/>
      <c r="F23" s="7"/>
      <c r="G23" s="8"/>
      <c r="H23" s="7">
        <v>0</v>
      </c>
    </row>
    <row r="24" spans="1:8" x14ac:dyDescent="0.15">
      <c r="A24" s="7"/>
      <c r="B24" s="10"/>
      <c r="C24" s="7"/>
      <c r="D24" s="7">
        <v>5</v>
      </c>
      <c r="E24" s="7"/>
      <c r="F24" s="7"/>
      <c r="G24" s="8"/>
      <c r="H24" s="7">
        <v>0</v>
      </c>
    </row>
    <row r="25" spans="1:8" x14ac:dyDescent="0.15">
      <c r="A25" s="7"/>
      <c r="B25" s="10"/>
      <c r="C25" s="7"/>
      <c r="D25" s="7">
        <v>5</v>
      </c>
      <c r="E25" s="7"/>
      <c r="F25" s="7"/>
      <c r="G25" s="8"/>
      <c r="H25" s="7">
        <v>0</v>
      </c>
    </row>
    <row r="26" spans="1:8" x14ac:dyDescent="0.15">
      <c r="A26" s="7"/>
      <c r="B26" s="10"/>
      <c r="C26" s="7"/>
      <c r="D26" s="7">
        <v>5</v>
      </c>
      <c r="E26" s="7"/>
      <c r="F26" s="7"/>
      <c r="G26" s="8"/>
      <c r="H26" s="7">
        <v>0</v>
      </c>
    </row>
    <row r="27" spans="1:8" x14ac:dyDescent="0.15">
      <c r="A27" s="7"/>
      <c r="B27" s="10"/>
      <c r="C27" s="7"/>
      <c r="D27" s="7">
        <v>5</v>
      </c>
      <c r="E27" s="7"/>
      <c r="F27" s="7"/>
      <c r="G27" s="8"/>
      <c r="H27" s="7">
        <v>0</v>
      </c>
    </row>
    <row r="28" spans="1:8" x14ac:dyDescent="0.15">
      <c r="A28" s="7"/>
      <c r="B28" s="10"/>
      <c r="C28" s="7"/>
      <c r="D28" s="7">
        <v>5</v>
      </c>
      <c r="E28" s="7"/>
      <c r="F28" s="7"/>
      <c r="G28" s="8"/>
      <c r="H28" s="7">
        <v>0</v>
      </c>
    </row>
    <row r="29" spans="1:8" x14ac:dyDescent="0.15">
      <c r="A29" s="7"/>
      <c r="B29" s="10"/>
      <c r="C29" s="7"/>
      <c r="D29" s="7">
        <v>5</v>
      </c>
      <c r="E29" s="7"/>
      <c r="F29" s="7"/>
      <c r="G29" s="8"/>
      <c r="H29" s="7">
        <v>0</v>
      </c>
    </row>
    <row r="30" spans="1:8" x14ac:dyDescent="0.15">
      <c r="A30" s="7"/>
      <c r="B30" s="10"/>
      <c r="C30" s="7"/>
      <c r="D30" s="7">
        <v>5</v>
      </c>
      <c r="E30" s="7"/>
      <c r="F30" s="7"/>
      <c r="G30" s="8"/>
      <c r="H30" s="7">
        <v>0</v>
      </c>
    </row>
    <row r="31" spans="1:8" x14ac:dyDescent="0.15">
      <c r="A31" s="7"/>
      <c r="B31" s="10"/>
      <c r="C31" s="7"/>
      <c r="D31" s="7">
        <v>5</v>
      </c>
      <c r="E31" s="7"/>
      <c r="F31" s="7"/>
      <c r="G31" s="8"/>
      <c r="H31" s="7">
        <v>0</v>
      </c>
    </row>
    <row r="32" spans="1:8" x14ac:dyDescent="0.15">
      <c r="A32" s="7"/>
      <c r="B32" s="10"/>
      <c r="C32" s="7"/>
      <c r="D32" s="7">
        <v>5</v>
      </c>
      <c r="E32" s="7"/>
      <c r="F32" s="7"/>
      <c r="G32" s="8"/>
      <c r="H32" s="7">
        <v>0</v>
      </c>
    </row>
    <row r="33" spans="1:8" x14ac:dyDescent="0.15">
      <c r="A33" s="7"/>
      <c r="B33" s="10"/>
      <c r="C33" s="7"/>
      <c r="D33" s="7">
        <v>5</v>
      </c>
      <c r="E33" s="7"/>
      <c r="F33" s="7"/>
      <c r="G33" s="8"/>
      <c r="H33" s="7">
        <v>0</v>
      </c>
    </row>
    <row r="34" spans="1:8" x14ac:dyDescent="0.15">
      <c r="A34" s="7"/>
      <c r="B34" s="10"/>
      <c r="C34" s="7"/>
      <c r="D34" s="7">
        <v>5</v>
      </c>
      <c r="E34" s="7"/>
      <c r="F34" s="7"/>
      <c r="G34" s="8"/>
      <c r="H34" s="7">
        <v>0</v>
      </c>
    </row>
    <row r="35" spans="1:8" x14ac:dyDescent="0.15">
      <c r="A35" s="7"/>
      <c r="B35" s="10"/>
      <c r="C35" s="7"/>
      <c r="D35" s="7">
        <v>5</v>
      </c>
      <c r="E35" s="7"/>
      <c r="F35" s="7"/>
      <c r="G35" s="8"/>
      <c r="H35" s="7">
        <v>0</v>
      </c>
    </row>
    <row r="36" spans="1:8" x14ac:dyDescent="0.15">
      <c r="A36" s="7"/>
      <c r="B36" s="10"/>
      <c r="C36" s="7"/>
      <c r="D36" s="7">
        <v>5</v>
      </c>
      <c r="E36" s="7"/>
      <c r="F36" s="7"/>
      <c r="G36" s="8"/>
      <c r="H36" s="7">
        <v>0</v>
      </c>
    </row>
    <row r="37" spans="1:8" x14ac:dyDescent="0.15">
      <c r="A37" s="7"/>
      <c r="B37" s="10"/>
      <c r="C37" s="7"/>
      <c r="D37" s="7">
        <v>5</v>
      </c>
      <c r="E37" s="7"/>
      <c r="F37" s="7"/>
      <c r="G37" s="8"/>
      <c r="H37" s="7">
        <v>0</v>
      </c>
    </row>
    <row r="38" spans="1:8" x14ac:dyDescent="0.15">
      <c r="A38" s="7"/>
      <c r="B38" s="10"/>
      <c r="C38" s="7"/>
      <c r="D38" s="7">
        <v>5</v>
      </c>
      <c r="E38" s="7"/>
      <c r="F38" s="7"/>
      <c r="G38" s="8"/>
      <c r="H38" s="7">
        <v>0</v>
      </c>
    </row>
    <row r="39" spans="1:8" x14ac:dyDescent="0.15">
      <c r="A39" s="7"/>
      <c r="B39" s="10"/>
      <c r="C39" s="7"/>
      <c r="D39" s="7">
        <v>5</v>
      </c>
      <c r="E39" s="7"/>
      <c r="F39" s="7"/>
      <c r="G39" s="8"/>
      <c r="H39" s="7">
        <v>0</v>
      </c>
    </row>
    <row r="40" spans="1:8" x14ac:dyDescent="0.15">
      <c r="A40" s="7"/>
      <c r="B40" s="10"/>
      <c r="C40" s="7"/>
      <c r="D40" s="7">
        <v>5</v>
      </c>
      <c r="E40" s="7"/>
      <c r="F40" s="7"/>
      <c r="G40" s="8"/>
      <c r="H40" s="7">
        <v>0</v>
      </c>
    </row>
    <row r="41" spans="1:8" x14ac:dyDescent="0.15">
      <c r="A41" s="7"/>
      <c r="B41" s="10"/>
      <c r="C41" s="7"/>
      <c r="D41" s="7">
        <v>5</v>
      </c>
      <c r="E41" s="7"/>
      <c r="F41" s="7"/>
      <c r="G41" s="8"/>
      <c r="H41" s="7">
        <v>0</v>
      </c>
    </row>
    <row r="42" spans="1:8" x14ac:dyDescent="0.15">
      <c r="A42" s="7"/>
      <c r="B42" s="10"/>
      <c r="C42" s="7"/>
      <c r="D42" s="7">
        <v>5</v>
      </c>
      <c r="E42" s="7"/>
      <c r="F42" s="7"/>
      <c r="G42" s="8"/>
      <c r="H42" s="7">
        <v>0</v>
      </c>
    </row>
    <row r="43" spans="1:8" x14ac:dyDescent="0.15">
      <c r="A43" s="7"/>
      <c r="B43" s="10"/>
      <c r="C43" s="7"/>
      <c r="D43" s="7">
        <v>5</v>
      </c>
      <c r="E43" s="7"/>
      <c r="F43" s="7"/>
      <c r="G43" s="8"/>
      <c r="H43" s="7">
        <v>0</v>
      </c>
    </row>
    <row r="44" spans="1:8" x14ac:dyDescent="0.15">
      <c r="A44" s="7"/>
      <c r="B44" s="10"/>
      <c r="C44" s="7"/>
      <c r="D44" s="7">
        <v>5</v>
      </c>
      <c r="E44" s="7"/>
      <c r="F44" s="7"/>
      <c r="G44" s="8"/>
      <c r="H44" s="7">
        <v>0</v>
      </c>
    </row>
    <row r="45" spans="1:8" x14ac:dyDescent="0.15">
      <c r="A45" s="7"/>
      <c r="B45" s="10"/>
      <c r="C45" s="7"/>
      <c r="D45" s="7">
        <v>5</v>
      </c>
      <c r="E45" s="7"/>
      <c r="F45" s="7"/>
      <c r="G45" s="8"/>
      <c r="H45" s="7">
        <v>0</v>
      </c>
    </row>
    <row r="46" spans="1:8" x14ac:dyDescent="0.15">
      <c r="A46" s="7"/>
      <c r="B46" s="10"/>
      <c r="C46" s="7"/>
      <c r="D46" s="7">
        <v>5</v>
      </c>
      <c r="E46" s="7"/>
      <c r="F46" s="7"/>
      <c r="G46" s="8"/>
      <c r="H46" s="7">
        <v>0</v>
      </c>
    </row>
    <row r="47" spans="1:8" x14ac:dyDescent="0.15">
      <c r="A47" s="7"/>
      <c r="B47" s="10"/>
      <c r="C47" s="7"/>
      <c r="D47" s="7">
        <v>5</v>
      </c>
      <c r="E47" s="7"/>
      <c r="F47" s="7"/>
      <c r="G47" s="8"/>
      <c r="H47" s="7">
        <v>0</v>
      </c>
    </row>
    <row r="48" spans="1:8" x14ac:dyDescent="0.15">
      <c r="A48" s="7"/>
      <c r="B48" s="10"/>
      <c r="C48" s="7"/>
      <c r="D48" s="7">
        <v>5</v>
      </c>
      <c r="E48" s="7"/>
      <c r="F48" s="7"/>
      <c r="G48" s="8"/>
      <c r="H48" s="7">
        <v>0</v>
      </c>
    </row>
    <row r="49" spans="1:14" x14ac:dyDescent="0.15">
      <c r="A49" s="7"/>
      <c r="B49" s="10"/>
      <c r="C49" s="7"/>
      <c r="D49" s="7">
        <v>5</v>
      </c>
      <c r="E49" s="7"/>
      <c r="F49" s="7"/>
      <c r="G49" s="8"/>
      <c r="H49" s="7">
        <v>0</v>
      </c>
    </row>
    <row r="50" spans="1:14" x14ac:dyDescent="0.15">
      <c r="A50" s="7"/>
      <c r="B50" s="10"/>
      <c r="C50" s="7"/>
      <c r="D50" s="7">
        <v>5</v>
      </c>
      <c r="E50" s="7"/>
      <c r="F50" s="7"/>
      <c r="G50" s="8"/>
      <c r="H50" s="7">
        <v>0</v>
      </c>
    </row>
    <row r="51" spans="1:14" x14ac:dyDescent="0.15">
      <c r="A51" s="7"/>
      <c r="B51" s="10"/>
      <c r="C51" s="7"/>
      <c r="D51" s="7">
        <v>5</v>
      </c>
      <c r="E51" s="7"/>
      <c r="F51" s="7"/>
      <c r="G51" s="8"/>
      <c r="H51" s="7">
        <v>0</v>
      </c>
    </row>
    <row r="52" spans="1:14" x14ac:dyDescent="0.15">
      <c r="A52" s="7"/>
      <c r="B52" s="10"/>
      <c r="C52" s="7"/>
      <c r="D52" s="7">
        <v>5</v>
      </c>
      <c r="E52" s="7"/>
      <c r="F52" s="7"/>
      <c r="G52" s="8"/>
      <c r="H52" s="7">
        <v>0</v>
      </c>
    </row>
    <row r="53" spans="1:14" x14ac:dyDescent="0.15">
      <c r="A53" s="7"/>
      <c r="B53" s="10"/>
      <c r="C53" s="7"/>
      <c r="D53" s="7">
        <v>5</v>
      </c>
      <c r="E53" s="7"/>
      <c r="F53" s="7"/>
      <c r="G53" s="8"/>
      <c r="H53" s="7">
        <v>0</v>
      </c>
    </row>
    <row r="54" spans="1:14" x14ac:dyDescent="0.15">
      <c r="A54" s="7"/>
      <c r="B54" s="10"/>
      <c r="C54" s="7"/>
      <c r="D54" s="7">
        <v>5</v>
      </c>
      <c r="E54" s="7"/>
      <c r="F54" s="7"/>
      <c r="G54" s="8"/>
      <c r="H54" s="7">
        <v>0</v>
      </c>
    </row>
    <row r="55" spans="1:14" x14ac:dyDescent="0.15">
      <c r="A55" s="7"/>
      <c r="B55" s="10"/>
      <c r="C55" s="7"/>
      <c r="D55" s="7">
        <v>5</v>
      </c>
      <c r="E55" s="7"/>
      <c r="F55" s="7"/>
      <c r="G55" s="8"/>
      <c r="H55" s="7">
        <v>0</v>
      </c>
    </row>
    <row r="56" spans="1:14" x14ac:dyDescent="0.15">
      <c r="A56" s="7"/>
      <c r="B56" s="10"/>
      <c r="C56" s="7"/>
      <c r="D56" s="7">
        <v>5</v>
      </c>
      <c r="E56" s="7"/>
      <c r="F56" s="7"/>
      <c r="G56" s="8"/>
      <c r="H56" s="7">
        <v>0</v>
      </c>
    </row>
    <row r="57" spans="1:14" x14ac:dyDescent="0.15">
      <c r="A57" s="7"/>
      <c r="B57" s="10"/>
      <c r="C57" s="7"/>
      <c r="D57" s="7">
        <v>5</v>
      </c>
      <c r="E57" s="7"/>
      <c r="F57" s="7"/>
      <c r="G57" s="8"/>
      <c r="H57" s="7">
        <v>0</v>
      </c>
    </row>
    <row r="58" spans="1:14" x14ac:dyDescent="0.15">
      <c r="A58" s="7"/>
      <c r="B58" s="10"/>
      <c r="C58" s="7"/>
      <c r="D58" s="7">
        <v>5</v>
      </c>
      <c r="E58" s="7"/>
      <c r="F58" s="7"/>
      <c r="G58" s="8"/>
      <c r="H58" s="7">
        <v>0</v>
      </c>
    </row>
    <row r="59" spans="1:14" x14ac:dyDescent="0.15">
      <c r="A59" s="7"/>
      <c r="B59" s="10"/>
      <c r="C59" s="7"/>
      <c r="D59" s="7">
        <v>5</v>
      </c>
      <c r="E59" s="7"/>
      <c r="F59" s="7"/>
      <c r="G59" s="8"/>
      <c r="H59" s="7">
        <v>0</v>
      </c>
    </row>
    <row r="60" spans="1:14" x14ac:dyDescent="0.15">
      <c r="A60" s="7"/>
      <c r="B60" s="10"/>
      <c r="C60" s="7"/>
      <c r="D60" s="7">
        <v>5</v>
      </c>
      <c r="E60" s="7"/>
      <c r="F60" s="7"/>
      <c r="G60" s="8"/>
      <c r="H60" s="7">
        <v>0</v>
      </c>
    </row>
    <row r="61" spans="1:14" x14ac:dyDescent="0.15">
      <c r="A61" s="5"/>
      <c r="B61" s="11"/>
      <c r="C61" s="5"/>
      <c r="D61" s="5">
        <v>5</v>
      </c>
      <c r="E61" s="5"/>
      <c r="F61" s="5"/>
      <c r="G61" s="9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大会申込書</vt:lpstr>
      <vt:lpstr>個人申込書</vt:lpstr>
      <vt:lpstr>メール</vt:lpstr>
      <vt:lpstr>団体</vt:lpstr>
      <vt:lpstr>所属1</vt:lpstr>
      <vt:lpstr>選手</vt:lpstr>
      <vt:lpstr>エントリー</vt:lpstr>
      <vt:lpstr>チーム</vt:lpstr>
      <vt:lpstr>個人申込書!Print_Area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Otsuki18</cp:lastModifiedBy>
  <cp:lastPrinted>2020-07-16T02:45:39Z</cp:lastPrinted>
  <dcterms:created xsi:type="dcterms:W3CDTF">2003-04-18T11:12:20Z</dcterms:created>
  <dcterms:modified xsi:type="dcterms:W3CDTF">2020-07-16T02:47:11Z</dcterms:modified>
</cp:coreProperties>
</file>